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58dd0a3cbcf5c5a/Documents/personal_brand_site/public/reports/smud-vs-pge/"/>
    </mc:Choice>
  </mc:AlternateContent>
  <xr:revisionPtr revIDLastSave="1" documentId="8_{2A169E74-574C-4DCC-81D7-A259A8721357}" xr6:coauthVersionLast="47" xr6:coauthVersionMax="47" xr10:uidLastSave="{8E556F9F-4B29-4C3E-9BB3-CF3572E9472B}"/>
  <bookViews>
    <workbookView xWindow="-120" yWindow="-120" windowWidth="29040" windowHeight="15840" tabRatio="748" xr2:uid="{00000000-000D-0000-FFFF-FFFF00000000}"/>
  </bookViews>
  <sheets>
    <sheet name="Figures and Tables" sheetId="15" r:id="rId1"/>
    <sheet name="Input Tabs &gt;&gt;&gt;" sheetId="13" r:id="rId2"/>
    <sheet name="Figures 1 and 2" sheetId="4" r:id="rId3"/>
    <sheet name="Figure 6" sheetId="5" r:id="rId4"/>
    <sheet name="Figure 7" sheetId="6" r:id="rId5"/>
    <sheet name="Table 2" sheetId="7" r:id="rId6"/>
    <sheet name="Figure 9" sheetId="8" r:id="rId7"/>
    <sheet name="Figure 10" sheetId="9" r:id="rId8"/>
    <sheet name="Figure 11" sheetId="10" r:id="rId9"/>
    <sheet name="Figures 12 and 13" sheetId="12" r:id="rId10"/>
    <sheet name="Figure 14" sheetId="11" r:id="rId11"/>
  </sheets>
  <definedNames>
    <definedName name="_Ref224762541" localSheetId="0">'Figures and Tables'!$L$19</definedName>
    <definedName name="_Ref224801132" localSheetId="0">'Figures and Tables'!$C$40</definedName>
    <definedName name="_Ref224802143" localSheetId="0">'Figures and Tables'!$C$58</definedName>
    <definedName name="_Ref224819800" localSheetId="0">'Figures and Tables'!$C$76</definedName>
    <definedName name="_Ref224827904" localSheetId="0">'Figures and Tables'!$C$112</definedName>
    <definedName name="_Ref224828258" localSheetId="0">'Figures and Tables'!$L$35</definedName>
    <definedName name="_Ref224832630" localSheetId="0">'Figures and Tables'!$C$148</definedName>
    <definedName name="_Ref224837065" localSheetId="0">'Figures and Tables'!$C$167</definedName>
    <definedName name="_Ref224901259" localSheetId="0">'Figures and Tables'!$L$27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1" i="15" l="1"/>
  <c r="N61" i="15"/>
  <c r="O61" i="15"/>
  <c r="N60" i="15"/>
  <c r="O60" i="15"/>
  <c r="M60" i="15"/>
  <c r="C5" i="6"/>
  <c r="C23" i="6"/>
  <c r="C25" i="6" s="1"/>
  <c r="C21" i="6"/>
  <c r="C4" i="6"/>
  <c r="C5" i="5"/>
  <c r="D5" i="5"/>
  <c r="E5" i="5"/>
  <c r="D4" i="5"/>
  <c r="E4" i="5"/>
  <c r="C4" i="5"/>
  <c r="M25" i="5"/>
  <c r="J69" i="4"/>
  <c r="J70" i="4" s="1"/>
  <c r="J71" i="4" s="1"/>
  <c r="J72" i="4" s="1"/>
  <c r="J88" i="4"/>
  <c r="J89" i="4" s="1"/>
  <c r="J90" i="4" s="1"/>
  <c r="J91" i="4" s="1"/>
  <c r="B43" i="4"/>
  <c r="B44" i="4" s="1"/>
  <c r="B45" i="4" s="1"/>
  <c r="B46" i="4" s="1"/>
  <c r="B47" i="4" s="1"/>
  <c r="B48" i="4" s="1"/>
  <c r="B49" i="4" s="1"/>
  <c r="B50" i="4" s="1"/>
  <c r="B51" i="4" s="1"/>
  <c r="G26" i="11"/>
  <c r="G27" i="11" s="1"/>
  <c r="G28" i="11" s="1"/>
  <c r="G29" i="11" s="1"/>
  <c r="D23" i="10"/>
  <c r="C4" i="10" s="1"/>
  <c r="F39" i="7"/>
  <c r="C5" i="7" s="1"/>
  <c r="C5" i="10"/>
  <c r="D5" i="8"/>
  <c r="C5" i="8"/>
  <c r="C4" i="8"/>
  <c r="C4" i="9" s="1"/>
  <c r="D4" i="8"/>
  <c r="D5" i="7"/>
  <c r="D4" i="7"/>
  <c r="C4" i="7"/>
  <c r="D4" i="10" s="1"/>
  <c r="C5" i="9" l="1"/>
  <c r="E4" i="7"/>
  <c r="E5" i="7"/>
  <c r="D5" i="10"/>
  <c r="D5" i="9"/>
  <c r="D4" i="9"/>
  <c r="E4" i="10"/>
  <c r="E5" i="10"/>
  <c r="B22" i="4"/>
  <c r="B23" i="4" s="1"/>
  <c r="B24" i="4" s="1"/>
  <c r="B25" i="4" s="1"/>
  <c r="B26" i="4" s="1"/>
  <c r="B27" i="4" s="1"/>
  <c r="B28" i="4" s="1"/>
  <c r="B29" i="4" s="1"/>
  <c r="B30" i="4" s="1"/>
  <c r="D10" i="4"/>
  <c r="D11" i="4"/>
  <c r="D12" i="4"/>
  <c r="D13" i="4"/>
  <c r="D9" i="4"/>
  <c r="D5" i="4"/>
  <c r="D6" i="4"/>
  <c r="D7" i="4"/>
  <c r="D8" i="4"/>
  <c r="D4" i="4"/>
  <c r="C5" i="4"/>
  <c r="C22" i="4" s="1"/>
  <c r="C6" i="4"/>
  <c r="C7" i="4"/>
  <c r="C24" i="4" s="1"/>
  <c r="C8" i="4"/>
  <c r="C25" i="4" s="1"/>
  <c r="C9" i="4"/>
  <c r="C26" i="4" s="1"/>
  <c r="C10" i="4"/>
  <c r="C27" i="4" s="1"/>
  <c r="C11" i="4"/>
  <c r="C12" i="4"/>
  <c r="C13" i="4"/>
  <c r="C4" i="4"/>
  <c r="B5" i="4"/>
  <c r="B6" i="4" s="1"/>
  <c r="B7" i="4" s="1"/>
  <c r="B8" i="4" s="1"/>
  <c r="B9" i="4" s="1"/>
  <c r="B10" i="4" s="1"/>
  <c r="B11" i="4" s="1"/>
  <c r="B12" i="4" s="1"/>
  <c r="B13" i="4" s="1"/>
  <c r="D28" i="4" l="1"/>
  <c r="C30" i="4"/>
  <c r="D29" i="4"/>
  <c r="D27" i="4"/>
  <c r="D25" i="4"/>
  <c r="D24" i="4"/>
  <c r="D23" i="4"/>
  <c r="D22" i="4"/>
  <c r="C23" i="4"/>
  <c r="D30" i="4"/>
  <c r="C29" i="4"/>
  <c r="D26" i="4"/>
  <c r="C28" i="4"/>
</calcChain>
</file>

<file path=xl/sharedStrings.xml><?xml version="1.0" encoding="utf-8"?>
<sst xmlns="http://schemas.openxmlformats.org/spreadsheetml/2006/main" count="2723" uniqueCount="132">
  <si>
    <t>Factor</t>
  </si>
  <si>
    <t>Ownership</t>
  </si>
  <si>
    <t>Service Area</t>
  </si>
  <si>
    <t>Wildfire Exposure</t>
  </si>
  <si>
    <t>Public</t>
  </si>
  <si>
    <t>Dense/Urban</t>
  </si>
  <si>
    <t>Low</t>
  </si>
  <si>
    <t>High</t>
  </si>
  <si>
    <t>Large/Rural</t>
  </si>
  <si>
    <t>Investor Owned</t>
  </si>
  <si>
    <t>SMUD</t>
  </si>
  <si>
    <t>PG&amp;E</t>
  </si>
  <si>
    <t>Source:</t>
  </si>
  <si>
    <t>https://www.smud.org/-/media/Documents/Corporate/About-Us/Company-Information/Reports-and-Documents/2014-2021/2019/1241-20_2019AnnualReport_5YearSummary-wLogo.ashx</t>
  </si>
  <si>
    <t>Year</t>
  </si>
  <si>
    <t xml:space="preserve"> </t>
  </si>
  <si>
    <t>SMUD Rates 2020-2024</t>
  </si>
  <si>
    <t>SMUD Rates 2015-2019</t>
  </si>
  <si>
    <t>https://www.smud.org/-/media/About-Us/Newsletters/Reports-and-Statements/2024-Annual-Report/2024AnnualReport_5YearSummary.ashx</t>
  </si>
  <si>
    <t>https://www.pge.com/tariffs/en/rate-information/electric-rates.html#accordion-a84c67dc1e-item-3f05e67241</t>
  </si>
  <si>
    <t>PGE Average Residential Rates 2015-2025 (On Jan 1st, $/kWh)</t>
  </si>
  <si>
    <t>PGE vs SMUD Avg $/kWh 2015-2024</t>
  </si>
  <si>
    <t>Price Growth vs Baseline 2015-2024</t>
  </si>
  <si>
    <t xml:space="preserve"> Avg $/kWh 2015-2024</t>
  </si>
  <si>
    <t>PG&amp;E vs SMUD Cumulative Price Growth vs Baseline 2015-2024</t>
  </si>
  <si>
    <t>PG&amp;E Debt Scenarios</t>
  </si>
  <si>
    <t>Structure</t>
  </si>
  <si>
    <t>Debt</t>
  </si>
  <si>
    <t>Equity</t>
  </si>
  <si>
    <t>IOU</t>
  </si>
  <si>
    <t>WACC</t>
  </si>
  <si>
    <t>https://s1.q4cdn.com/880135780/files/doc_financials/2024/ar/2024-PG-E-Joint-Annual-Report-to-Shareholders.pdf</t>
  </si>
  <si>
    <t>PG&amp;E Financing Components as an IOU vs as a Public Utility</t>
  </si>
  <si>
    <t>PG&amp;E Rates Public vs IOU</t>
  </si>
  <si>
    <t>$/kWh</t>
  </si>
  <si>
    <t xml:space="preserve">Source: </t>
  </si>
  <si>
    <t>https://www.slideserve.com/corine/elisabeth-s-brinton-chief-customer-officer-smud</t>
  </si>
  <si>
    <t>Customers per Square Mile</t>
  </si>
  <si>
    <t>Utility</t>
  </si>
  <si>
    <t>Customers</t>
  </si>
  <si>
    <t>Service Area (Sq. Mi)</t>
  </si>
  <si>
    <t>Customers/Sq. Mi</t>
  </si>
  <si>
    <t>https://www.pge.com/en/about/company-information/company-profile.html</t>
  </si>
  <si>
    <t>https://www.smud.org/-/media/Documents/Corporate/About-Us/Company-Information/Reports-and-Documents/2026/SMUD-Approved-2026-Budget-Book.ashx</t>
  </si>
  <si>
    <t>PG&amp;E Customers</t>
  </si>
  <si>
    <t>PG&amp;E Service Area</t>
  </si>
  <si>
    <t>SMUD Customers</t>
  </si>
  <si>
    <t>SMUD Service Area</t>
  </si>
  <si>
    <t>SMUD Transmission Lines</t>
  </si>
  <si>
    <t>OBJECTID</t>
  </si>
  <si>
    <t>Name</t>
  </si>
  <si>
    <t>kV</t>
  </si>
  <si>
    <t>kV (Sort)</t>
  </si>
  <si>
    <t>Owner</t>
  </si>
  <si>
    <t>Status</t>
  </si>
  <si>
    <t>Circuit</t>
  </si>
  <si>
    <t>Type</t>
  </si>
  <si>
    <t>Legend</t>
  </si>
  <si>
    <t>Length (Mile)</t>
  </si>
  <si>
    <t>Length (Feet)</t>
  </si>
  <si>
    <t>SMUD 230kV</t>
  </si>
  <si>
    <t>Operational</t>
  </si>
  <si>
    <t>Double</t>
  </si>
  <si>
    <t>OH</t>
  </si>
  <si>
    <t>SMUD_230kV</t>
  </si>
  <si>
    <t>SMUD 115kV</t>
  </si>
  <si>
    <t>SMUD_115kV</t>
  </si>
  <si>
    <t>Single</t>
  </si>
  <si>
    <t>SMUD 60kV</t>
  </si>
  <si>
    <t>SMUD_60kV</t>
  </si>
  <si>
    <t>UG</t>
  </si>
  <si>
    <t>https://cecgis-caenergy.opendata.arcgis.com/datasets/260b4513acdb4a3a8e4d64e69fc84fee_2/explore?location=37.298022%2C-118.629288%2C6</t>
  </si>
  <si>
    <t>Distribution Infrastructure - SMUD</t>
  </si>
  <si>
    <t>Distribution Infrastructure - PG&amp;E</t>
  </si>
  <si>
    <t>SMUD Transmission Infrastructure</t>
  </si>
  <si>
    <t>Transmission</t>
  </si>
  <si>
    <t>Distribution</t>
  </si>
  <si>
    <t>Miles of Infrastructure - PG&amp;E vs SMUD</t>
  </si>
  <si>
    <t>PG&amp;E Infrastructure</t>
  </si>
  <si>
    <t>SMUD Infrastructure</t>
  </si>
  <si>
    <t>Circuit Miles of Infrastructure - PG&amp;E vs SMUD</t>
  </si>
  <si>
    <t xml:space="preserve">Infrastructure per Customer </t>
  </si>
  <si>
    <t xml:space="preserve">PG&amp;E vs SMUD Infrastructure per Customer </t>
  </si>
  <si>
    <t>Cost per Customer</t>
  </si>
  <si>
    <t># of Customers</t>
  </si>
  <si>
    <t>SMUD Revenue</t>
  </si>
  <si>
    <t>Revenue</t>
  </si>
  <si>
    <t>Revenue ($B)</t>
  </si>
  <si>
    <t>Elec. Revenue ($B)</t>
  </si>
  <si>
    <t>Gas Revenue ($B)</t>
  </si>
  <si>
    <t>PG&amp;E Revenue</t>
  </si>
  <si>
    <t>PG&amp;E vs SMUD Cost per Customer</t>
  </si>
  <si>
    <t>Wildfire Costs</t>
  </si>
  <si>
    <t>Other Costs</t>
  </si>
  <si>
    <t>PG&amp;E Wildfire Costs as a Portion of Revenue Requirement ($ Billion)</t>
  </si>
  <si>
    <t>https://calmatters.org/environment/2024/12/pge-utilities-wildfire-prevention-customer-bills-california/</t>
  </si>
  <si>
    <t># of Wildfires</t>
  </si>
  <si>
    <t># of Acres Burned</t>
  </si>
  <si>
    <t>Figure 1 - Average Residential Energy Costs ($/kWh) for PG&amp;E and SMUD, 2015-2024</t>
  </si>
  <si>
    <t>Graphics Used in Report</t>
  </si>
  <si>
    <t>Tables and Figures Used in Report</t>
  </si>
  <si>
    <t>Table 1 – Structural Differences Between SMUD and PG&amp;E</t>
  </si>
  <si>
    <t>Figure 3 - PG&amp;E Financial Revenue and Earnings, 2024</t>
  </si>
  <si>
    <t>Figure 4 - PG&amp;E Revenue Requirement and Rate Base ($B), 2023-2026</t>
  </si>
  <si>
    <t>Figure 5 - PG&amp;E Return on Equity and Weighted Cost of Capital (WACC), 2024</t>
  </si>
  <si>
    <t>Figure 6 - PG&amp;E Cost of Capital as an IOU vs as a Public Utility, 2024</t>
  </si>
  <si>
    <t>Figure 7 - PG&amp;E Estimated Electricity Rates as an IOU vs Public Utility, 2024</t>
  </si>
  <si>
    <t>Figure 8 - PG&amp;E vs SMUD Service Territory Map, 2024</t>
  </si>
  <si>
    <t>Table 2 - PG&amp;E vs SMUD Customer Service Density Profile, 2024</t>
  </si>
  <si>
    <t>Figure 9 - PG&amp;E vs SMUD Circuit Miles of Infrastructure, 2024</t>
  </si>
  <si>
    <t>Figure 10 - PG&amp;E vs SMUD Customers per Mile of Infrastructure, 2024</t>
  </si>
  <si>
    <t>Figure 11 - PG&amp;E vs SMUD Cost per Customer, 2024</t>
  </si>
  <si>
    <t>Figure 12 - Count of California Wildfires by Year</t>
  </si>
  <si>
    <t>Figure 13 - Count of Acres Burned by California Wildfires by Year</t>
  </si>
  <si>
    <t>Figure 14 - PG&amp;E Portion of Revenue Going Towards Wildfire Prevention</t>
  </si>
  <si>
    <t>THIS TAB HAS BEEN INTENTIONALLY LEFT BLANK</t>
  </si>
  <si>
    <t>Res $/kWh</t>
  </si>
  <si>
    <t>INPUTS</t>
  </si>
  <si>
    <t>Equity an Debt Structure of PG&amp;E</t>
  </si>
  <si>
    <t>PG&amp;E Public Cost Savings</t>
  </si>
  <si>
    <t>Rate Base ($B)</t>
  </si>
  <si>
    <t>Reduction in Costs ($B)</t>
  </si>
  <si>
    <t>Revenue Requirement ($B)</t>
  </si>
  <si>
    <t>Rate Discount (%)</t>
  </si>
  <si>
    <t>Public vs Private WACC (%)</t>
  </si>
  <si>
    <t>PG&amp;E Finacials</t>
  </si>
  <si>
    <t>Inputs</t>
  </si>
  <si>
    <t>PG&amp;E Customers and Service Area</t>
  </si>
  <si>
    <t>Figure 2 - Cumulative Electricity Price Growth for PG&amp;E and SMUD, 2015-2024</t>
  </si>
  <si>
    <t>https://www.frontlinewildfire.com/wildfire-news-and-resources/california-wildfires-history-statistics/</t>
  </si>
  <si>
    <t>California Wildfire Frequency</t>
  </si>
  <si>
    <t>California Wildfire Acres Burned (Millions)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</si>
</sst>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0.0"/>
    <numFmt numFmtId="166" formatCode="&quot;$&quot;#,##0.00"/>
    <numFmt numFmtId="167" formatCode="&quot;$&quot;#,##0"/>
    <numFmt numFmtId="168" formatCode="&quot;$&quot;#,##0.000"/>
    <numFmt numFmtId="169" formatCode="0.0%"/>
  </numFmts>
  <fonts count="10" x14ac:knownFonts="1">
    <font>
      <sz val="11"/>
      <color theme="1"/>
      <name val="IBM Plex Sans"/>
      <family val="2"/>
      <scheme val="minor"/>
    </font>
    <font>
      <sz val="11"/>
      <color theme="1"/>
      <name val="IBM Plex Sans"/>
      <family val="2"/>
      <scheme val="minor"/>
    </font>
    <font>
      <b/>
      <sz val="11"/>
      <color theme="1"/>
      <name val="IBM Plex Sans"/>
      <family val="2"/>
      <scheme val="minor"/>
    </font>
    <font>
      <b/>
      <sz val="11"/>
      <color theme="1"/>
      <name val="IBM Plex Sans"/>
      <family val="2"/>
      <scheme val="minor"/>
    </font>
    <font>
      <u/>
      <sz val="11"/>
      <color theme="10"/>
      <name val="IBM Plex Sans"/>
      <family val="2"/>
      <scheme val="minor"/>
    </font>
    <font>
      <sz val="12"/>
      <color rgb="FF494A59"/>
      <name val="Arial"/>
      <family val="2"/>
    </font>
    <font>
      <b/>
      <sz val="11"/>
      <color rgb="FF023047"/>
      <name val="IBM Plex Sans"/>
      <family val="2"/>
    </font>
    <font>
      <b/>
      <sz val="11"/>
      <color rgb="FF023047"/>
      <name val="Aptos"/>
      <family val="2"/>
    </font>
    <font>
      <b/>
      <sz val="11"/>
      <color rgb="FF023047"/>
      <name val="IBM Plex Sans"/>
      <family val="2"/>
      <scheme val="minor"/>
    </font>
    <font>
      <b/>
      <sz val="11"/>
      <color rgb="FF023047"/>
      <name val="IBM Plex Sans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0" xfId="0" applyFont="1"/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10" fontId="0" fillId="0" borderId="8" xfId="1" applyNumberFormat="1" applyFont="1" applyBorder="1" applyAlignment="1">
      <alignment horizontal="center"/>
    </xf>
    <xf numFmtId="10" fontId="0" fillId="0" borderId="9" xfId="1" applyNumberFormat="1" applyFont="1" applyBorder="1" applyAlignment="1">
      <alignment horizontal="center"/>
    </xf>
    <xf numFmtId="0" fontId="4" fillId="0" borderId="0" xfId="3"/>
    <xf numFmtId="10" fontId="0" fillId="0" borderId="3" xfId="2" applyNumberFormat="1" applyFont="1" applyBorder="1" applyAlignment="1">
      <alignment horizontal="center"/>
    </xf>
    <xf numFmtId="10" fontId="0" fillId="0" borderId="4" xfId="2" applyNumberFormat="1" applyFont="1" applyBorder="1" applyAlignment="1">
      <alignment horizontal="center"/>
    </xf>
    <xf numFmtId="10" fontId="0" fillId="0" borderId="8" xfId="2" applyNumberFormat="1" applyFont="1" applyBorder="1" applyAlignment="1">
      <alignment horizontal="center"/>
    </xf>
    <xf numFmtId="10" fontId="0" fillId="0" borderId="9" xfId="2" applyNumberFormat="1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0" borderId="0" xfId="0" applyFont="1"/>
    <xf numFmtId="165" fontId="0" fillId="0" borderId="4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6" fontId="0" fillId="0" borderId="16" xfId="0" applyNumberFormat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3" borderId="0" xfId="0" applyFill="1"/>
    <xf numFmtId="0" fontId="2" fillId="3" borderId="0" xfId="0" applyFont="1" applyFill="1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8" fontId="0" fillId="0" borderId="4" xfId="1" applyNumberFormat="1" applyFont="1" applyBorder="1" applyAlignment="1">
      <alignment horizontal="center"/>
    </xf>
    <xf numFmtId="168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10" fontId="0" fillId="0" borderId="22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169" fontId="0" fillId="0" borderId="24" xfId="2" applyNumberFormat="1" applyFont="1" applyBorder="1" applyAlignment="1">
      <alignment horizontal="center"/>
    </xf>
    <xf numFmtId="0" fontId="2" fillId="2" borderId="17" xfId="0" applyFont="1" applyFill="1" applyBorder="1"/>
    <xf numFmtId="0" fontId="2" fillId="2" borderId="21" xfId="0" applyFont="1" applyFill="1" applyBorder="1"/>
    <xf numFmtId="0" fontId="2" fillId="2" borderId="18" xfId="0" applyFont="1" applyFill="1" applyBorder="1"/>
    <xf numFmtId="3" fontId="0" fillId="0" borderId="4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11965811965812E-2"/>
          <c:y val="5.0772638163724133E-2"/>
          <c:w val="0.91880341880341876"/>
          <c:h val="0.78960283948795595"/>
        </c:manualLayout>
      </c:layout>
      <c:lineChart>
        <c:grouping val="standard"/>
        <c:varyColors val="0"/>
        <c:ser>
          <c:idx val="0"/>
          <c:order val="0"/>
          <c:tx>
            <c:strRef>
              <c:f>'Figures 1 and 2'!$C$3</c:f>
              <c:strCache>
                <c:ptCount val="1"/>
                <c:pt idx="0">
                  <c:v>PG&amp;E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8F-48CE-9A42-CBC9D477E8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8F-48CE-9A42-CBC9D477E8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8F-48CE-9A42-CBC9D477E8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8F-48CE-9A42-CBC9D477E83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8F-48CE-9A42-CBC9D477E83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8F-48CE-9A42-CBC9D477E83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8F-48CE-9A42-CBC9D477E83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8F-48CE-9A42-CBC9D477E83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8F-48CE-9A42-CBC9D477E8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'Figures 1 and 2'!$B$4:$B$13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'Figures 1 and 2'!$C$4:$C$13</c:f>
              <c:numCache>
                <c:formatCode>_("$"* #,##0.000_);_("$"* \(#,##0.000\);_("$"* "-"??_);_(@_)</c:formatCode>
                <c:ptCount val="10"/>
                <c:pt idx="0">
                  <c:v>0.20344999999999999</c:v>
                </c:pt>
                <c:pt idx="1">
                  <c:v>0.21182999999999999</c:v>
                </c:pt>
                <c:pt idx="2">
                  <c:v>0.22742000000000001</c:v>
                </c:pt>
                <c:pt idx="3">
                  <c:v>0.23188</c:v>
                </c:pt>
                <c:pt idx="4">
                  <c:v>0.2296</c:v>
                </c:pt>
                <c:pt idx="5">
                  <c:v>0.25725999999999999</c:v>
                </c:pt>
                <c:pt idx="6">
                  <c:v>0.27293000000000001</c:v>
                </c:pt>
                <c:pt idx="7">
                  <c:v>0.30869999999999997</c:v>
                </c:pt>
                <c:pt idx="8">
                  <c:v>0.34627999999999998</c:v>
                </c:pt>
                <c:pt idx="9">
                  <c:v>0.44796999999999998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E88F-48CE-9A42-CBC9D477E83D}"/>
            </c:ext>
          </c:extLst>
        </c:ser>
        <c:ser>
          <c:idx val="1"/>
          <c:order val="1"/>
          <c:tx>
            <c:strRef>
              <c:f>'Figures 1 and 2'!$D$3</c:f>
              <c:strCache>
                <c:ptCount val="1"/>
                <c:pt idx="0">
                  <c:v>SMUD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8F-48CE-9A42-CBC9D477E8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88F-48CE-9A42-CBC9D477E8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88F-48CE-9A42-CBC9D477E8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88F-48CE-9A42-CBC9D477E83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88F-48CE-9A42-CBC9D477E83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88F-48CE-9A42-CBC9D477E83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88F-48CE-9A42-CBC9D477E83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88F-48CE-9A42-CBC9D477E83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88F-48CE-9A42-CBC9D477E8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'Figures 1 and 2'!$B$4:$B$13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'Figures 1 and 2'!$D$4:$D$13</c:f>
              <c:numCache>
                <c:formatCode>_("$"* #,##0.000_);_("$"* \(#,##0.000\);_("$"* "-"??_);_(@_)</c:formatCode>
                <c:ptCount val="10"/>
                <c:pt idx="0">
                  <c:v>0.1348</c:v>
                </c:pt>
                <c:pt idx="1">
                  <c:v>0.13900000000000001</c:v>
                </c:pt>
                <c:pt idx="2">
                  <c:v>0.14050000000000001</c:v>
                </c:pt>
                <c:pt idx="3">
                  <c:v>0.14430000000000001</c:v>
                </c:pt>
                <c:pt idx="4">
                  <c:v>0.14899999999999999</c:v>
                </c:pt>
                <c:pt idx="5">
                  <c:v>0.1527</c:v>
                </c:pt>
                <c:pt idx="6">
                  <c:v>0.16200000000000001</c:v>
                </c:pt>
                <c:pt idx="7">
                  <c:v>0.1673</c:v>
                </c:pt>
                <c:pt idx="8">
                  <c:v>0.16869999999999999</c:v>
                </c:pt>
                <c:pt idx="9">
                  <c:v>0.17860000000000001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E88F-48CE-9A42-CBC9D477E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1786431"/>
        <c:axId val="1391787391"/>
      </c:lineChart>
      <c:catAx>
        <c:axId val="139178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391787391"/>
        <c:crosses val="autoZero"/>
        <c:auto val="1"/>
        <c:lblAlgn val="ctr"/>
        <c:lblOffset val="100"/>
        <c:noMultiLvlLbl val="0"/>
      </c:catAx>
      <c:valAx>
        <c:axId val="1391787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Avg</a:t>
                </a:r>
                <a:r>
                  <a:rPr lang="en-US" b="1" baseline="0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 Res </a:t>
                </a: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$/kWh</a:t>
                </a:r>
              </a:p>
            </c:rich>
          </c:tx>
          <c:layout>
            <c:manualLayout>
              <c:xMode val="edge"/>
              <c:yMode val="edge"/>
              <c:x val="3.6324786324786328E-2"/>
              <c:y val="0.22599248736187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391786431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'Figure 14'!$I$24</c:f>
              <c:strCache>
                <c:ptCount val="1"/>
                <c:pt idx="0">
                  <c:v>Other Costs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14'!$G$25:$G$29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'Figure 14'!$I$25:$I$29</c:f>
              <c:numCache>
                <c:formatCode>General</c:formatCode>
                <c:ptCount val="5"/>
                <c:pt idx="0">
                  <c:v>13.5</c:v>
                </c:pt>
                <c:pt idx="1">
                  <c:v>13.4</c:v>
                </c:pt>
                <c:pt idx="2">
                  <c:v>11.8</c:v>
                </c:pt>
                <c:pt idx="3">
                  <c:v>11.8</c:v>
                </c:pt>
                <c:pt idx="4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A-47CB-86CA-7575FD1D573C}"/>
            </c:ext>
          </c:extLst>
        </c:ser>
        <c:ser>
          <c:idx val="0"/>
          <c:order val="1"/>
          <c:tx>
            <c:strRef>
              <c:f>'Figure 14'!$H$24</c:f>
              <c:strCache>
                <c:ptCount val="1"/>
                <c:pt idx="0">
                  <c:v>Wildfire Costs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9173336640061513E-17"/>
                  <c:y val="-2.77777777777777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6A-47CB-86CA-7575FD1D573C}"/>
                </c:ext>
              </c:extLst>
            </c:dLbl>
            <c:dLbl>
              <c:idx val="1"/>
              <c:layout>
                <c:manualLayout>
                  <c:x val="-2.136752136752215E-3"/>
                  <c:y val="-4.16666666666667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6A-47CB-86CA-7575FD1D573C}"/>
                </c:ext>
              </c:extLst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14'!$G$25:$G$29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'Figure 14'!$H$25:$H$29</c:f>
              <c:numCache>
                <c:formatCode>0.00</c:formatCode>
                <c:ptCount val="5"/>
                <c:pt idx="0">
                  <c:v>7.3599999999999999E-2</c:v>
                </c:pt>
                <c:pt idx="1">
                  <c:v>0.74319999999999997</c:v>
                </c:pt>
                <c:pt idx="2">
                  <c:v>2.6</c:v>
                </c:pt>
                <c:pt idx="3">
                  <c:v>3.3</c:v>
                </c:pt>
                <c:pt idx="4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6A-47CB-86CA-7575FD1D57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57166207"/>
        <c:axId val="557182047"/>
      </c:barChart>
      <c:catAx>
        <c:axId val="55716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557182047"/>
        <c:crosses val="autoZero"/>
        <c:auto val="1"/>
        <c:lblAlgn val="ctr"/>
        <c:lblOffset val="100"/>
        <c:noMultiLvlLbl val="0"/>
      </c:catAx>
      <c:valAx>
        <c:axId val="55718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Revenue</a:t>
                </a:r>
                <a:r>
                  <a:rPr lang="en-US" b="1" baseline="0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 Requirement ($B)</a:t>
                </a:r>
                <a:endParaRPr lang="en-US" b="1">
                  <a:solidFill>
                    <a:srgbClr val="023047"/>
                  </a:solidFill>
                  <a:latin typeface="IBM Plex Sans" panose="020B0503050203000203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557166207"/>
        <c:crosses val="autoZero"/>
        <c:crossBetween val="between"/>
        <c:majorUnit val="4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 and 2'!$C$20</c:f>
              <c:strCache>
                <c:ptCount val="1"/>
                <c:pt idx="0">
                  <c:v>PG&amp;E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921-4E4F-8C3B-6983E2E67F3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921-4E4F-8C3B-6983E2E67F3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21-4E4F-8C3B-6983E2E67F3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21-4E4F-8C3B-6983E2E67F3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21-4E4F-8C3B-6983E2E67F3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21-4E4F-8C3B-6983E2E67F3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21-4E4F-8C3B-6983E2E67F3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21-4E4F-8C3B-6983E2E67F3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21-4E4F-8C3B-6983E2E67F3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'Figures 1 and 2'!$B$21:$B$30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'Figures 1 and 2'!$C$21:$C$30</c:f>
              <c:numCache>
                <c:formatCode>0.00%</c:formatCode>
                <c:ptCount val="10"/>
                <c:pt idx="0" formatCode="_(&quot;$&quot;* #,##0.000_);_(&quot;$&quot;* \(#,##0.000\);_(&quot;$&quot;* &quot;-&quot;??_);_(@_)">
                  <c:v>0</c:v>
                </c:pt>
                <c:pt idx="1">
                  <c:v>4.1189481445072493E-2</c:v>
                </c:pt>
                <c:pt idx="2">
                  <c:v>0.11781764561317287</c:v>
                </c:pt>
                <c:pt idx="3">
                  <c:v>0.13973949373310401</c:v>
                </c:pt>
                <c:pt idx="4">
                  <c:v>0.1285328090439912</c:v>
                </c:pt>
                <c:pt idx="5">
                  <c:v>0.26448758908822806</c:v>
                </c:pt>
                <c:pt idx="6">
                  <c:v>0.34150897026296395</c:v>
                </c:pt>
                <c:pt idx="7">
                  <c:v>0.51732612435487824</c:v>
                </c:pt>
                <c:pt idx="8">
                  <c:v>0.70203981322192177</c:v>
                </c:pt>
                <c:pt idx="9">
                  <c:v>1.2018677807815188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921-4E4F-8C3B-6983E2E67F37}"/>
            </c:ext>
          </c:extLst>
        </c:ser>
        <c:ser>
          <c:idx val="1"/>
          <c:order val="1"/>
          <c:tx>
            <c:strRef>
              <c:f>'Figures 1 and 2'!$D$20</c:f>
              <c:strCache>
                <c:ptCount val="1"/>
                <c:pt idx="0">
                  <c:v>SMUD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921-4E4F-8C3B-6983E2E67F3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921-4E4F-8C3B-6983E2E67F3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21-4E4F-8C3B-6983E2E67F3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21-4E4F-8C3B-6983E2E67F3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21-4E4F-8C3B-6983E2E67F3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921-4E4F-8C3B-6983E2E67F3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921-4E4F-8C3B-6983E2E67F3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921-4E4F-8C3B-6983E2E67F3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921-4E4F-8C3B-6983E2E67F3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'Figures 1 and 2'!$B$21:$B$30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'Figures 1 and 2'!$D$21:$D$30</c:f>
              <c:numCache>
                <c:formatCode>0.00%</c:formatCode>
                <c:ptCount val="10"/>
                <c:pt idx="0" formatCode="_(&quot;$&quot;* #,##0.000_);_(&quot;$&quot;* \(#,##0.000\);_(&quot;$&quot;* &quot;-&quot;??_);_(@_)">
                  <c:v>0</c:v>
                </c:pt>
                <c:pt idx="1">
                  <c:v>3.115727002967366E-2</c:v>
                </c:pt>
                <c:pt idx="2">
                  <c:v>4.2284866468842809E-2</c:v>
                </c:pt>
                <c:pt idx="3">
                  <c:v>7.0474777448071277E-2</c:v>
                </c:pt>
                <c:pt idx="4">
                  <c:v>0.10534124629080112</c:v>
                </c:pt>
                <c:pt idx="5">
                  <c:v>0.13278931750741838</c:v>
                </c:pt>
                <c:pt idx="6">
                  <c:v>0.20178041543026706</c:v>
                </c:pt>
                <c:pt idx="7">
                  <c:v>0.24109792284866469</c:v>
                </c:pt>
                <c:pt idx="8">
                  <c:v>0.25148367952522244</c:v>
                </c:pt>
                <c:pt idx="9">
                  <c:v>0.32492581602373893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921-4E4F-8C3B-6983E2E67F3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85362959"/>
        <c:axId val="1485357679"/>
      </c:lineChart>
      <c:catAx>
        <c:axId val="14853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485357679"/>
        <c:crosses val="autoZero"/>
        <c:auto val="1"/>
        <c:lblAlgn val="ctr"/>
        <c:lblOffset val="100"/>
        <c:noMultiLvlLbl val="0"/>
      </c:catAx>
      <c:valAx>
        <c:axId val="148535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% Increase from Baseline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485362959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8.11965811965812E-2"/>
          <c:y val="5.0772638163724133E-2"/>
          <c:w val="0.91880341880341876"/>
          <c:h val="0.78960283948795595"/>
        </c:manualLayout>
      </c:layout>
      <c:lineChart>
        <c:grouping val="standard"/>
        <c:varyColors val="0"/>
        <c:ser>
          <c:idx val="0"/>
          <c:order val="0"/>
          <c:tx>
            <c:strRef>
              <c:f>'Figures 1 and 2'!$C$3</c:f>
              <c:strCache>
                <c:ptCount val="1"/>
                <c:pt idx="0">
                  <c:v>PG&amp;E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44-456C-A2B6-C9120561B28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44-456C-A2B6-C9120561B28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44-456C-A2B6-C9120561B28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44-456C-A2B6-C9120561B28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44-456C-A2B6-C9120561B28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44-456C-A2B6-C9120561B28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44-456C-A2B6-C9120561B28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44-456C-A2B6-C9120561B28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44-456C-A2B6-C9120561B2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'Figures 1 and 2'!$B$4:$B$13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'Figures 1 and 2'!$C$4:$C$13</c:f>
              <c:numCache>
                <c:formatCode>_("$"* #,##0.000_);_("$"* \(#,##0.000\);_("$"* "-"??_);_(@_)</c:formatCode>
                <c:ptCount val="10"/>
                <c:pt idx="0">
                  <c:v>0.20344999999999999</c:v>
                </c:pt>
                <c:pt idx="1">
                  <c:v>0.21182999999999999</c:v>
                </c:pt>
                <c:pt idx="2">
                  <c:v>0.22742000000000001</c:v>
                </c:pt>
                <c:pt idx="3">
                  <c:v>0.23188</c:v>
                </c:pt>
                <c:pt idx="4">
                  <c:v>0.2296</c:v>
                </c:pt>
                <c:pt idx="5">
                  <c:v>0.25725999999999999</c:v>
                </c:pt>
                <c:pt idx="6">
                  <c:v>0.27293000000000001</c:v>
                </c:pt>
                <c:pt idx="7">
                  <c:v>0.30869999999999997</c:v>
                </c:pt>
                <c:pt idx="8">
                  <c:v>0.34627999999999998</c:v>
                </c:pt>
                <c:pt idx="9">
                  <c:v>0.44796999999999998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6644-456C-A2B6-C9120561B287}"/>
            </c:ext>
          </c:extLst>
        </c:ser>
        <c:ser>
          <c:idx val="1"/>
          <c:order val="1"/>
          <c:tx>
            <c:strRef>
              <c:f>'Figures 1 and 2'!$D$3</c:f>
              <c:strCache>
                <c:ptCount val="1"/>
                <c:pt idx="0">
                  <c:v>SMUD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44-456C-A2B6-C9120561B28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44-456C-A2B6-C9120561B28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644-456C-A2B6-C9120561B28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644-456C-A2B6-C9120561B28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644-456C-A2B6-C9120561B28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644-456C-A2B6-C9120561B28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644-456C-A2B6-C9120561B28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644-456C-A2B6-C9120561B28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644-456C-A2B6-C9120561B2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'Figures 1 and 2'!$B$4:$B$13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'Figures 1 and 2'!$D$4:$D$13</c:f>
              <c:numCache>
                <c:formatCode>_("$"* #,##0.000_);_("$"* \(#,##0.000\);_("$"* "-"??_);_(@_)</c:formatCode>
                <c:ptCount val="10"/>
                <c:pt idx="0">
                  <c:v>0.1348</c:v>
                </c:pt>
                <c:pt idx="1">
                  <c:v>0.13900000000000001</c:v>
                </c:pt>
                <c:pt idx="2">
                  <c:v>0.14050000000000001</c:v>
                </c:pt>
                <c:pt idx="3">
                  <c:v>0.14430000000000001</c:v>
                </c:pt>
                <c:pt idx="4">
                  <c:v>0.14899999999999999</c:v>
                </c:pt>
                <c:pt idx="5">
                  <c:v>0.1527</c:v>
                </c:pt>
                <c:pt idx="6">
                  <c:v>0.16200000000000001</c:v>
                </c:pt>
                <c:pt idx="7">
                  <c:v>0.1673</c:v>
                </c:pt>
                <c:pt idx="8">
                  <c:v>0.16869999999999999</c:v>
                </c:pt>
                <c:pt idx="9">
                  <c:v>0.17860000000000001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6644-456C-A2B6-C9120561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1786431"/>
        <c:axId val="1391787391"/>
      </c:lineChart>
      <c:catAx>
        <c:axId val="139178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391787391"/>
        <c:crosses val="autoZero"/>
        <c:auto val="1"/>
        <c:lblAlgn val="ctr"/>
        <c:lblOffset val="100"/>
        <c:noMultiLvlLbl val="0"/>
      </c:catAx>
      <c:valAx>
        <c:axId val="1391787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Avg</a:t>
                </a:r>
                <a:r>
                  <a:rPr lang="en-US" b="1" baseline="0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 Res </a:t>
                </a: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$/kWh</a:t>
                </a:r>
              </a:p>
            </c:rich>
          </c:tx>
          <c:layout>
            <c:manualLayout>
              <c:xMode val="edge"/>
              <c:yMode val="edge"/>
              <c:x val="3.6324786324786328E-2"/>
              <c:y val="0.225992487361874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391786431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6'!$C$3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33-4EBE-8F77-6862B6C7DBA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6'!$B$4:$B$5</c:f>
              <c:strCache>
                <c:ptCount val="2"/>
                <c:pt idx="0">
                  <c:v>IOU</c:v>
                </c:pt>
                <c:pt idx="1">
                  <c:v>Public</c:v>
                </c:pt>
              </c:strCache>
            </c:strRef>
          </c:cat>
          <c:val>
            <c:numRef>
              <c:f>'Figure 6'!$C$4:$C$5</c:f>
              <c:numCache>
                <c:formatCode>0.00%</c:formatCode>
                <c:ptCount val="2"/>
                <c:pt idx="0">
                  <c:v>5.3800000000000001E-2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3-4EBE-8F77-6862B6C7DBA4}"/>
            </c:ext>
          </c:extLst>
        </c:ser>
        <c:ser>
          <c:idx val="1"/>
          <c:order val="1"/>
          <c:tx>
            <c:strRef>
              <c:f>'Figure 6'!$D$3</c:f>
              <c:strCache>
                <c:ptCount val="1"/>
                <c:pt idx="0">
                  <c:v>Debt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6'!$B$4:$B$5</c:f>
              <c:strCache>
                <c:ptCount val="2"/>
                <c:pt idx="0">
                  <c:v>IOU</c:v>
                </c:pt>
                <c:pt idx="1">
                  <c:v>Public</c:v>
                </c:pt>
              </c:strCache>
            </c:strRef>
          </c:cat>
          <c:val>
            <c:numRef>
              <c:f>'Figure 6'!$D$4:$D$5</c:f>
              <c:numCache>
                <c:formatCode>0.00%</c:formatCode>
                <c:ptCount val="2"/>
                <c:pt idx="0">
                  <c:v>2.2800000000000001E-2</c:v>
                </c:pt>
                <c:pt idx="1">
                  <c:v>4.8000000000000001E-2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33-4EBE-8F77-6862B6C7DBA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549383455"/>
        <c:axId val="549382975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 6'!$E$3</c15:sqref>
                        </c15:formulaRef>
                      </c:ext>
                    </c:extLst>
                    <c:strCache>
                      <c:ptCount val="1"/>
                      <c:pt idx="0">
                        <c:v>WACC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rgbClr val="023047"/>
                          </a:solidFill>
                          <a:latin typeface="IBM Plex Sans" panose="020B0503050203000203" pitchFamily="34" charset="0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'Figure 6'!$B$4:$B$5</c15:sqref>
                        </c15:formulaRef>
                      </c:ext>
                    </c:extLst>
                    <c:strCache>
                      <c:ptCount val="2"/>
                      <c:pt idx="0">
                        <c:v>IOU</c:v>
                      </c:pt>
                      <c:pt idx="1">
                        <c:v>Public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'Figure 6'!$E$4:$E$5</c15:sqref>
                        </c15:formulaRef>
                      </c:ext>
                    </c:extLst>
                    <c:numCache>
                      <c:formatCode>0.00%</c:formatCode>
                      <c:ptCount val="2"/>
                      <c:pt idx="0">
                        <c:v>7.6600000000000001E-2</c:v>
                      </c:pt>
                      <c:pt idx="1">
                        <c:v>4.8000000000000001E-2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B33-4EBE-8F77-6862B6C7DBA4}"/>
                  </c:ext>
                </c:extLst>
              </c15:ser>
            </c15:filteredBarSeries>
          </c:ext>
        </c:extLst>
      </c:barChart>
      <c:catAx>
        <c:axId val="54938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549382975"/>
        <c:crosses val="autoZero"/>
        <c:auto val="1"/>
        <c:lblAlgn val="ctr"/>
        <c:lblOffset val="100"/>
        <c:noMultiLvlLbl val="0"/>
      </c:catAx>
      <c:valAx>
        <c:axId val="549382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WACC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549383455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7'!$C$3</c:f>
              <c:strCache>
                <c:ptCount val="1"/>
                <c:pt idx="0">
                  <c:v>$/kWh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7'!$B$4:$B$5</c:f>
              <c:strCache>
                <c:ptCount val="2"/>
                <c:pt idx="0">
                  <c:v>IOU</c:v>
                </c:pt>
                <c:pt idx="1">
                  <c:v>Public</c:v>
                </c:pt>
              </c:strCache>
            </c:strRef>
          </c:cat>
          <c:val>
            <c:numRef>
              <c:f>'Figure 7'!$C$4:$C$5</c:f>
              <c:numCache>
                <c:formatCode>"$"#,##0.000</c:formatCode>
                <c:ptCount val="2"/>
                <c:pt idx="0">
                  <c:v>0.44796999999999998</c:v>
                </c:pt>
                <c:pt idx="1">
                  <c:v>0.40406390662921343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2-40E7-8651-FF176AC0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811919"/>
        <c:axId val="135812399"/>
      </c:barChart>
      <c:catAx>
        <c:axId val="13581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35812399"/>
        <c:crosses val="autoZero"/>
        <c:auto val="1"/>
        <c:lblAlgn val="ctr"/>
        <c:lblOffset val="100"/>
        <c:noMultiLvlLbl val="0"/>
      </c:catAx>
      <c:valAx>
        <c:axId val="13581239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$/kWh</a:t>
                </a:r>
              </a:p>
            </c:rich>
          </c:tx>
          <c:layout>
            <c:manualLayout>
              <c:xMode val="edge"/>
              <c:yMode val="edge"/>
              <c:x val="1.7094017094017096E-2"/>
              <c:y val="0.372909011373578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35811919"/>
        <c:crosses val="autoZero"/>
        <c:crossBetween val="between"/>
        <c:majorUnit val="0.1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9'!$C$3</c:f>
              <c:strCache>
                <c:ptCount val="1"/>
                <c:pt idx="0">
                  <c:v>PG&amp;E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9'!$B$4:$B$5</c:f>
              <c:strCache>
                <c:ptCount val="2"/>
                <c:pt idx="0">
                  <c:v>Transmission</c:v>
                </c:pt>
                <c:pt idx="1">
                  <c:v>Distribution</c:v>
                </c:pt>
              </c:strCache>
            </c:strRef>
          </c:cat>
          <c:val>
            <c:numRef>
              <c:f>'Figure 9'!$C$4:$C$5</c:f>
              <c:numCache>
                <c:formatCode>#,##0</c:formatCode>
                <c:ptCount val="2"/>
                <c:pt idx="0">
                  <c:v>18466</c:v>
                </c:pt>
                <c:pt idx="1">
                  <c:v>106681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9-4164-9448-F77658205E74}"/>
            </c:ext>
          </c:extLst>
        </c:ser>
        <c:ser>
          <c:idx val="1"/>
          <c:order val="1"/>
          <c:tx>
            <c:strRef>
              <c:f>'Figure 9'!$D$3</c:f>
              <c:strCache>
                <c:ptCount val="1"/>
                <c:pt idx="0">
                  <c:v>SMUD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9'!$B$4:$B$5</c:f>
              <c:strCache>
                <c:ptCount val="2"/>
                <c:pt idx="0">
                  <c:v>Transmission</c:v>
                </c:pt>
                <c:pt idx="1">
                  <c:v>Distribution</c:v>
                </c:pt>
              </c:strCache>
            </c:strRef>
          </c:cat>
          <c:val>
            <c:numRef>
              <c:f>'Figure 9'!$D$4:$D$5</c:f>
              <c:numCache>
                <c:formatCode>#,##0</c:formatCode>
                <c:ptCount val="2"/>
                <c:pt idx="0" formatCode="0">
                  <c:v>821.95374634134578</c:v>
                </c:pt>
                <c:pt idx="1">
                  <c:v>11476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9-4164-9448-F77658205E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5123215"/>
        <c:axId val="905126095"/>
      </c:barChart>
      <c:catAx>
        <c:axId val="90512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905126095"/>
        <c:crosses val="autoZero"/>
        <c:auto val="1"/>
        <c:lblAlgn val="ctr"/>
        <c:lblOffset val="100"/>
        <c:noMultiLvlLbl val="0"/>
      </c:catAx>
      <c:valAx>
        <c:axId val="90512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Circuit</a:t>
                </a:r>
                <a:r>
                  <a:rPr lang="en-US" b="1" baseline="0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 Miles ('000)</a:t>
                </a:r>
                <a:endParaRPr lang="en-US" b="1">
                  <a:solidFill>
                    <a:srgbClr val="023047"/>
                  </a:solidFill>
                  <a:latin typeface="IBM Plex Sans" panose="020B0503050203000203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905123215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10'!$C$3</c:f>
              <c:strCache>
                <c:ptCount val="1"/>
                <c:pt idx="0">
                  <c:v>PG&amp;E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10'!$B$4:$B$5</c:f>
              <c:strCache>
                <c:ptCount val="2"/>
                <c:pt idx="0">
                  <c:v>Transmission</c:v>
                </c:pt>
                <c:pt idx="1">
                  <c:v>Distribution</c:v>
                </c:pt>
              </c:strCache>
            </c:strRef>
          </c:cat>
          <c:val>
            <c:numRef>
              <c:f>'Figure 10'!$C$4:$C$5</c:f>
              <c:numCache>
                <c:formatCode>0.0</c:formatCode>
                <c:ptCount val="2"/>
                <c:pt idx="0">
                  <c:v>297.84468753384601</c:v>
                </c:pt>
                <c:pt idx="1">
                  <c:v>51.555572219982942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7-453F-BEAE-57E9EC90CDF3}"/>
            </c:ext>
          </c:extLst>
        </c:ser>
        <c:ser>
          <c:idx val="1"/>
          <c:order val="1"/>
          <c:tx>
            <c:strRef>
              <c:f>'Figure 10'!$D$3</c:f>
              <c:strCache>
                <c:ptCount val="1"/>
                <c:pt idx="0">
                  <c:v>SMUD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10'!$B$4:$B$5</c:f>
              <c:strCache>
                <c:ptCount val="2"/>
                <c:pt idx="0">
                  <c:v>Transmission</c:v>
                </c:pt>
                <c:pt idx="1">
                  <c:v>Distribution</c:v>
                </c:pt>
              </c:strCache>
            </c:strRef>
          </c:cat>
          <c:val>
            <c:numRef>
              <c:f>'Figure 10'!$D$4:$D$5</c:f>
              <c:numCache>
                <c:formatCode>0.0</c:formatCode>
                <c:ptCount val="2"/>
                <c:pt idx="0">
                  <c:v>833.98245102142721</c:v>
                </c:pt>
                <c:pt idx="1">
                  <c:v>59.732920878354825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37-453F-BEAE-57E9EC90CD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91420319"/>
        <c:axId val="891415999"/>
      </c:barChart>
      <c:catAx>
        <c:axId val="89142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891415999"/>
        <c:crosses val="autoZero"/>
        <c:auto val="1"/>
        <c:lblAlgn val="ctr"/>
        <c:lblOffset val="100"/>
        <c:noMultiLvlLbl val="0"/>
      </c:catAx>
      <c:valAx>
        <c:axId val="891415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Customers</a:t>
                </a:r>
                <a:r>
                  <a:rPr lang="en-US" b="1" baseline="0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 per Mile</a:t>
                </a:r>
                <a:endParaRPr lang="en-US" b="1">
                  <a:solidFill>
                    <a:srgbClr val="023047"/>
                  </a:solidFill>
                  <a:latin typeface="IBM Plex Sans" panose="020B0503050203000203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891420319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'Figure 11'!$E$3</c:f>
              <c:strCache>
                <c:ptCount val="1"/>
                <c:pt idx="0">
                  <c:v>Cost per Customer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DE-4884-B434-98C1FB9F6CA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6DE-4884-B434-98C1FB9F6CAB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11'!$B$4:$B$5</c:f>
              <c:strCache>
                <c:ptCount val="2"/>
                <c:pt idx="0">
                  <c:v>PG&amp;E</c:v>
                </c:pt>
                <c:pt idx="1">
                  <c:v>SMUD</c:v>
                </c:pt>
              </c:strCache>
            </c:strRef>
          </c:cat>
          <c:val>
            <c:numRef>
              <c:f>'Figure 11'!$E$4:$E$5</c:f>
              <c:numCache>
                <c:formatCode>"$"#,##0.00</c:formatCode>
                <c:ptCount val="2"/>
                <c:pt idx="0">
                  <c:v>4439.818181818182</c:v>
                </c:pt>
                <c:pt idx="1">
                  <c:v>2991.9984828481611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E-4884-B434-98C1FB9F6C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3913343"/>
        <c:axId val="90390806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 11'!$C$3</c15:sqref>
                        </c15:formulaRef>
                      </c:ext>
                    </c:extLst>
                    <c:strCache>
                      <c:ptCount val="1"/>
                      <c:pt idx="0">
                        <c:v>Revenue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numFmt formatCode="&quot;$&quot;#,##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rgbClr val="023047"/>
                          </a:solidFill>
                          <a:latin typeface="IBM Plex Sans" panose="020B0503050203000203" pitchFamily="34" charset="0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'Figure 11'!$B$4:$B$5</c15:sqref>
                        </c15:formulaRef>
                      </c:ext>
                    </c:extLst>
                    <c:strCache>
                      <c:ptCount val="2"/>
                      <c:pt idx="0">
                        <c:v>PG&amp;E</c:v>
                      </c:pt>
                      <c:pt idx="1">
                        <c:v>SMUD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'Figure 11'!$C$4:$C$5</c15:sqref>
                        </c15:formulaRef>
                      </c:ext>
                    </c:extLst>
                    <c:numCache>
                      <c:formatCode>"$"#,##0</c:formatCode>
                      <c:ptCount val="2"/>
                      <c:pt idx="0">
                        <c:v>24419000000</c:v>
                      </c:pt>
                      <c:pt idx="1">
                        <c:v>2051000000.0000002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640-49C4-ACF7-46E605086E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11'!$D$3</c15:sqref>
                        </c15:formulaRef>
                      </c:ext>
                    </c:extLst>
                    <c:strCache>
                      <c:ptCount val="1"/>
                      <c:pt idx="0">
                        <c:v># of Customers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dLbl>
                    <c:idx val="2"/>
                    <c:numFmt formatCode="&quot;$&quot;#,##0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rgbClr val="023047"/>
                            </a:solidFill>
                            <a:latin typeface="IBM Plex Sans" panose="020B0503050203000203" pitchFamily="34" charset="0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1-1640-49C4-ACF7-46E605086ECA}"/>
                      </c:ext>
                    </c:extLst>
                  </c:dLbl>
                  <c:numFmt formatCode="&quot;$&quot;#,##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rgbClr val="023047"/>
                          </a:solidFill>
                          <a:latin typeface="IBM Plex Sans" panose="020B0503050203000203" pitchFamily="34" charset="0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11'!$B$4:$B$5</c15:sqref>
                        </c15:formulaRef>
                      </c:ext>
                    </c:extLst>
                    <c:strCache>
                      <c:ptCount val="2"/>
                      <c:pt idx="0">
                        <c:v>PG&amp;E</c:v>
                      </c:pt>
                      <c:pt idx="1">
                        <c:v>SMUD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11'!$D$4:$D$5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5500000</c:v>
                      </c:pt>
                      <c:pt idx="1">
                        <c:v>685495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640-49C4-ACF7-46E605086ECA}"/>
                  </c:ext>
                </c:extLst>
              </c15:ser>
            </c15:filteredBarSeries>
          </c:ext>
        </c:extLst>
      </c:barChart>
      <c:catAx>
        <c:axId val="90391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903908063"/>
        <c:crosses val="autoZero"/>
        <c:auto val="1"/>
        <c:lblAlgn val="ctr"/>
        <c:lblOffset val="100"/>
        <c:noMultiLvlLbl val="0"/>
      </c:catAx>
      <c:valAx>
        <c:axId val="903908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Cost per Customer</a:t>
                </a:r>
              </a:p>
            </c:rich>
          </c:tx>
          <c:layout>
            <c:manualLayout>
              <c:xMode val="edge"/>
              <c:yMode val="edge"/>
              <c:x val="1.4957264957264958E-2"/>
              <c:y val="0.191027267424905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903913343"/>
        <c:crosses val="autoZero"/>
        <c:crossBetween val="between"/>
        <c:majorUnit val="1000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'Figures 12 and 13'!$C$23</c:f>
              <c:strCache>
                <c:ptCount val="1"/>
                <c:pt idx="0">
                  <c:v># of Wildfires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8D-4B5C-9DF8-6E4A1885D88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D-4B5C-9DF8-6E4A1885D88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8D-4B5C-9DF8-6E4A1885D88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8D-4B5C-9DF8-6E4A1885D88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8D-4B5C-9DF8-6E4A1885D88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8D-4B5C-9DF8-6E4A1885D88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8D-4B5C-9DF8-6E4A1885D88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8D-4B5C-9DF8-6E4A1885D88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3047"/>
                      </a:solidFill>
                      <a:latin typeface="IBM Plex Sans" panose="020B05030502030002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08D-4B5C-9DF8-6E4A1885D8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'Figures 12 and 13'!$B$24:$B$32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  <c:extLst xmlns:c15="http://schemas.microsoft.com/office/drawing/2012/chart"/>
            </c:numRef>
          </c:cat>
          <c:val>
            <c:numRef>
              <c:f>'Figures 12 and 13'!$C$24:$C$32</c:f>
              <c:numCache>
                <c:formatCode>#,##0</c:formatCode>
                <c:ptCount val="9"/>
                <c:pt idx="0">
                  <c:v>8745</c:v>
                </c:pt>
                <c:pt idx="1">
                  <c:v>6986</c:v>
                </c:pt>
                <c:pt idx="2">
                  <c:v>9560</c:v>
                </c:pt>
                <c:pt idx="3">
                  <c:v>8527</c:v>
                </c:pt>
                <c:pt idx="4">
                  <c:v>7860</c:v>
                </c:pt>
                <c:pt idx="5">
                  <c:v>9639</c:v>
                </c:pt>
                <c:pt idx="6">
                  <c:v>8835</c:v>
                </c:pt>
                <c:pt idx="7">
                  <c:v>7490</c:v>
                </c:pt>
                <c:pt idx="8">
                  <c:v>7127</c:v>
                </c:pt>
              </c:numCache>
              <c:extLst xmlns:c15="http://schemas.microsoft.com/office/drawing/2012/chart"/>
            </c:numRef>
          </c:val>
          <c:smooth val="1"/>
          <c:extLst>
            <c:ext xmlns:c16="http://schemas.microsoft.com/office/drawing/2014/chart" uri="{C3380CC4-5D6E-409C-BE32-E72D297353CC}">
              <c16:uniqueId val="{00000001-D420-497A-99B0-8C3576CC2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4959247"/>
        <c:axId val="724962607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'Figures 12 and 13'!$D$23</c15:sqref>
                        </c15:formulaRef>
                      </c:ext>
                    </c:extLst>
                    <c:strCache>
                      <c:ptCount val="1"/>
                      <c:pt idx="0">
                        <c:v># of Acres Burned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'Figures 12 and 13'!$B$24:$B$32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'Figures 12 and 13'!$D$24:$D$32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893362</c:v>
                      </c:pt>
                      <c:pt idx="1">
                        <c:v>669534</c:v>
                      </c:pt>
                      <c:pt idx="2">
                        <c:v>1548429</c:v>
                      </c:pt>
                      <c:pt idx="3">
                        <c:v>1975086</c:v>
                      </c:pt>
                      <c:pt idx="4">
                        <c:v>259823</c:v>
                      </c:pt>
                      <c:pt idx="5">
                        <c:v>4397809</c:v>
                      </c:pt>
                      <c:pt idx="6">
                        <c:v>2568948</c:v>
                      </c:pt>
                      <c:pt idx="7">
                        <c:v>362455</c:v>
                      </c:pt>
                      <c:pt idx="8">
                        <c:v>324917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D420-497A-99B0-8C3576CC2F0E}"/>
                  </c:ext>
                </c:extLst>
              </c15:ser>
            </c15:filteredLineSeries>
          </c:ext>
        </c:extLst>
      </c:lineChart>
      <c:catAx>
        <c:axId val="7249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724962607"/>
        <c:crosses val="autoZero"/>
        <c:auto val="1"/>
        <c:lblAlgn val="ctr"/>
        <c:lblOffset val="100"/>
        <c:noMultiLvlLbl val="0"/>
      </c:catAx>
      <c:valAx>
        <c:axId val="724962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# of Wildfires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724959247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'Figures 12 and 13'!$D$23</c:f>
              <c:strCache>
                <c:ptCount val="1"/>
                <c:pt idx="0">
                  <c:v># of Acres Burned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45-478C-A5C6-7BDCAECE2AC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45-478C-A5C6-7BDCAECE2A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45-478C-A5C6-7BDCAECE2AC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45-478C-A5C6-7BDCAECE2AC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45-478C-A5C6-7BDCAECE2ACA}"/>
                </c:ext>
              </c:extLst>
            </c:dLbl>
            <c:dLbl>
              <c:idx val="5"/>
              <c:layout>
                <c:manualLayout>
                  <c:x val="-3.2051282051282132E-2"/>
                  <c:y val="-4.1666666666666678E-2"/>
                </c:manualLayout>
              </c:layout>
              <c:tx>
                <c:rich>
                  <a:bodyPr/>
                  <a:lstStyle/>
                  <a:p>
                    <a:fld id="{474AC7D6-1335-4ECC-884E-0A1ED1275BFB}" type="VALUE">
                      <a:rPr lang="en-US"/>
                      <a:pPr/>
                      <a:t>[VALUE]</a:t>
                    </a:fld>
                    <a:r>
                      <a:rPr lang="en-US"/>
                      <a:t>M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F45-478C-A5C6-7BDCAECE2AC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45-478C-A5C6-7BDCAECE2AC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45-478C-A5C6-7BDCAECE2AC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45-478C-A5C6-7BDCAECE2AC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'Figures 12 and 13'!$B$24:$B$32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'Figures 12 and 13'!$D$24:$D$32</c:f>
              <c:numCache>
                <c:formatCode>#,##0</c:formatCode>
                <c:ptCount val="9"/>
                <c:pt idx="0">
                  <c:v>893362</c:v>
                </c:pt>
                <c:pt idx="1">
                  <c:v>669534</c:v>
                </c:pt>
                <c:pt idx="2">
                  <c:v>1548429</c:v>
                </c:pt>
                <c:pt idx="3">
                  <c:v>1975086</c:v>
                </c:pt>
                <c:pt idx="4">
                  <c:v>259823</c:v>
                </c:pt>
                <c:pt idx="5">
                  <c:v>4397809</c:v>
                </c:pt>
                <c:pt idx="6">
                  <c:v>2568948</c:v>
                </c:pt>
                <c:pt idx="7">
                  <c:v>362455</c:v>
                </c:pt>
                <c:pt idx="8">
                  <c:v>324917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4F45-478C-A5C6-7BDCAECE2AC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24959247"/>
        <c:axId val="724962607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'Figures 12 and 13'!$C$23</c15:sqref>
                        </c15:formulaRef>
                      </c:ext>
                    </c:extLst>
                    <c:strCache>
                      <c:ptCount val="1"/>
                      <c:pt idx="0">
                        <c:v># of Wildfires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rgbClr val="023047"/>
                          </a:solidFill>
                          <a:latin typeface="IBM Plex Sans" panose="020B0503050203000203" pitchFamily="34" charset="0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'Figures 12 and 13'!$B$24:$B$32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'Figures 12 and 13'!$C$24:$C$32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8745</c:v>
                      </c:pt>
                      <c:pt idx="1">
                        <c:v>6986</c:v>
                      </c:pt>
                      <c:pt idx="2">
                        <c:v>9560</c:v>
                      </c:pt>
                      <c:pt idx="3">
                        <c:v>8527</c:v>
                      </c:pt>
                      <c:pt idx="4">
                        <c:v>7860</c:v>
                      </c:pt>
                      <c:pt idx="5">
                        <c:v>9639</c:v>
                      </c:pt>
                      <c:pt idx="6">
                        <c:v>8835</c:v>
                      </c:pt>
                      <c:pt idx="7">
                        <c:v>7490</c:v>
                      </c:pt>
                      <c:pt idx="8">
                        <c:v>7127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4F45-478C-A5C6-7BDCAECE2ACA}"/>
                  </c:ext>
                </c:extLst>
              </c15:ser>
            </c15:filteredLineSeries>
          </c:ext>
        </c:extLst>
      </c:lineChart>
      <c:catAx>
        <c:axId val="7249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724962607"/>
        <c:crosses val="autoZero"/>
        <c:auto val="1"/>
        <c:lblAlgn val="ctr"/>
        <c:lblOffset val="100"/>
        <c:noMultiLvlLbl val="0"/>
      </c:catAx>
      <c:valAx>
        <c:axId val="724962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Acres</a:t>
                </a:r>
                <a:r>
                  <a:rPr lang="en-US" b="1" baseline="0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 Burned (Millions)</a:t>
                </a:r>
                <a:endParaRPr lang="en-US" b="1">
                  <a:solidFill>
                    <a:srgbClr val="023047"/>
                  </a:solidFill>
                  <a:latin typeface="IBM Plex Sans" panose="020B0503050203000203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724959247"/>
        <c:crosses val="autoZero"/>
        <c:crossBetween val="between"/>
        <c:majorUnit val="1000000"/>
        <c:dispUnits>
          <c:builtInUnit val="millions"/>
        </c:dispUnits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'Figures 1 and 2'!$C$20</c:f>
              <c:strCache>
                <c:ptCount val="1"/>
                <c:pt idx="0">
                  <c:v>PG&amp;E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93-4FA5-98F9-6AA3DE9C434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93-4FA5-98F9-6AA3DE9C434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93-4FA5-98F9-6AA3DE9C434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93-4FA5-98F9-6AA3DE9C434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93-4FA5-98F9-6AA3DE9C43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93-4FA5-98F9-6AA3DE9C434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93-4FA5-98F9-6AA3DE9C434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93-4FA5-98F9-6AA3DE9C434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93-4FA5-98F9-6AA3DE9C434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'Figures 1 and 2'!$B$21:$B$30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'Figures 1 and 2'!$C$21:$C$30</c:f>
              <c:numCache>
                <c:formatCode>0.00%</c:formatCode>
                <c:ptCount val="10"/>
                <c:pt idx="0" formatCode="_(&quot;$&quot;* #,##0.000_);_(&quot;$&quot;* \(#,##0.000\);_(&quot;$&quot;* &quot;-&quot;??_);_(@_)">
                  <c:v>0</c:v>
                </c:pt>
                <c:pt idx="1">
                  <c:v>4.1189481445072493E-2</c:v>
                </c:pt>
                <c:pt idx="2">
                  <c:v>0.11781764561317287</c:v>
                </c:pt>
                <c:pt idx="3">
                  <c:v>0.13973949373310401</c:v>
                </c:pt>
                <c:pt idx="4">
                  <c:v>0.1285328090439912</c:v>
                </c:pt>
                <c:pt idx="5">
                  <c:v>0.26448758908822806</c:v>
                </c:pt>
                <c:pt idx="6">
                  <c:v>0.34150897026296395</c:v>
                </c:pt>
                <c:pt idx="7">
                  <c:v>0.51732612435487824</c:v>
                </c:pt>
                <c:pt idx="8">
                  <c:v>0.70203981322192177</c:v>
                </c:pt>
                <c:pt idx="9">
                  <c:v>1.2018677807815188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5793-4FA5-98F9-6AA3DE9C434C}"/>
            </c:ext>
          </c:extLst>
        </c:ser>
        <c:ser>
          <c:idx val="1"/>
          <c:order val="1"/>
          <c:tx>
            <c:strRef>
              <c:f>'Figures 1 and 2'!$D$20</c:f>
              <c:strCache>
                <c:ptCount val="1"/>
                <c:pt idx="0">
                  <c:v>SMUD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93-4FA5-98F9-6AA3DE9C434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93-4FA5-98F9-6AA3DE9C434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93-4FA5-98F9-6AA3DE9C434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93-4FA5-98F9-6AA3DE9C434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93-4FA5-98F9-6AA3DE9C43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93-4FA5-98F9-6AA3DE9C434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93-4FA5-98F9-6AA3DE9C434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793-4FA5-98F9-6AA3DE9C434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93-4FA5-98F9-6AA3DE9C434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'Figures 1 and 2'!$B$21:$B$30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'Figures 1 and 2'!$D$21:$D$30</c:f>
              <c:numCache>
                <c:formatCode>0.00%</c:formatCode>
                <c:ptCount val="10"/>
                <c:pt idx="0" formatCode="_(&quot;$&quot;* #,##0.000_);_(&quot;$&quot;* \(#,##0.000\);_(&quot;$&quot;* &quot;-&quot;??_);_(@_)">
                  <c:v>0</c:v>
                </c:pt>
                <c:pt idx="1">
                  <c:v>3.115727002967366E-2</c:v>
                </c:pt>
                <c:pt idx="2">
                  <c:v>4.2284866468842809E-2</c:v>
                </c:pt>
                <c:pt idx="3">
                  <c:v>7.0474777448071277E-2</c:v>
                </c:pt>
                <c:pt idx="4">
                  <c:v>0.10534124629080112</c:v>
                </c:pt>
                <c:pt idx="5">
                  <c:v>0.13278931750741838</c:v>
                </c:pt>
                <c:pt idx="6">
                  <c:v>0.20178041543026706</c:v>
                </c:pt>
                <c:pt idx="7">
                  <c:v>0.24109792284866469</c:v>
                </c:pt>
                <c:pt idx="8">
                  <c:v>0.25148367952522244</c:v>
                </c:pt>
                <c:pt idx="9">
                  <c:v>0.32492581602373893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5793-4FA5-98F9-6AA3DE9C434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85362959"/>
        <c:axId val="1485357679"/>
      </c:lineChart>
      <c:catAx>
        <c:axId val="14853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485357679"/>
        <c:crosses val="autoZero"/>
        <c:auto val="1"/>
        <c:lblAlgn val="ctr"/>
        <c:lblOffset val="100"/>
        <c:noMultiLvlLbl val="0"/>
      </c:catAx>
      <c:valAx>
        <c:axId val="148535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% Increase from Baseline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485362959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'Figure 14'!$I$24</c:f>
              <c:strCache>
                <c:ptCount val="1"/>
                <c:pt idx="0">
                  <c:v>Other Costs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14'!$G$25:$G$29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'Figure 14'!$I$25:$I$29</c:f>
              <c:numCache>
                <c:formatCode>General</c:formatCode>
                <c:ptCount val="5"/>
                <c:pt idx="0">
                  <c:v>13.5</c:v>
                </c:pt>
                <c:pt idx="1">
                  <c:v>13.4</c:v>
                </c:pt>
                <c:pt idx="2">
                  <c:v>11.8</c:v>
                </c:pt>
                <c:pt idx="3">
                  <c:v>11.8</c:v>
                </c:pt>
                <c:pt idx="4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E8-4593-A8DE-4F22E810C8CF}"/>
            </c:ext>
          </c:extLst>
        </c:ser>
        <c:ser>
          <c:idx val="0"/>
          <c:order val="1"/>
          <c:tx>
            <c:strRef>
              <c:f>'Figure 14'!$H$24</c:f>
              <c:strCache>
                <c:ptCount val="1"/>
                <c:pt idx="0">
                  <c:v>Wildfire Costs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9173336640061513E-17"/>
                  <c:y val="-2.77777777777777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E8-4593-A8DE-4F22E810C8CF}"/>
                </c:ext>
              </c:extLst>
            </c:dLbl>
            <c:dLbl>
              <c:idx val="1"/>
              <c:layout>
                <c:manualLayout>
                  <c:x val="-2.136752136752215E-3"/>
                  <c:y val="-4.16666666666667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E8-4593-A8DE-4F22E810C8CF}"/>
                </c:ext>
              </c:extLst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14'!$G$25:$G$29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'Figure 14'!$H$25:$H$29</c:f>
              <c:numCache>
                <c:formatCode>0.00</c:formatCode>
                <c:ptCount val="5"/>
                <c:pt idx="0">
                  <c:v>7.3599999999999999E-2</c:v>
                </c:pt>
                <c:pt idx="1">
                  <c:v>0.74319999999999997</c:v>
                </c:pt>
                <c:pt idx="2">
                  <c:v>2.6</c:v>
                </c:pt>
                <c:pt idx="3">
                  <c:v>3.3</c:v>
                </c:pt>
                <c:pt idx="4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E8-4593-A8DE-4F22E810C8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57166207"/>
        <c:axId val="557182047"/>
      </c:barChart>
      <c:catAx>
        <c:axId val="55716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557182047"/>
        <c:crosses val="autoZero"/>
        <c:auto val="1"/>
        <c:lblAlgn val="ctr"/>
        <c:lblOffset val="100"/>
        <c:noMultiLvlLbl val="0"/>
      </c:catAx>
      <c:valAx>
        <c:axId val="55718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Revenue Requirement ($B)</a:t>
                </a:r>
              </a:p>
            </c:rich>
          </c:tx>
          <c:layout>
            <c:manualLayout>
              <c:xMode val="edge"/>
              <c:yMode val="edge"/>
              <c:x val="1.7094017094017096E-2"/>
              <c:y val="0.104753937007874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557166207"/>
        <c:crosses val="autoZero"/>
        <c:crossBetween val="between"/>
        <c:majorUnit val="4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6'!$C$3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6D-44FB-AA69-2031C202BA9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6'!$B$4:$B$5</c:f>
              <c:strCache>
                <c:ptCount val="2"/>
                <c:pt idx="0">
                  <c:v>IOU</c:v>
                </c:pt>
                <c:pt idx="1">
                  <c:v>Public</c:v>
                </c:pt>
              </c:strCache>
            </c:strRef>
          </c:cat>
          <c:val>
            <c:numRef>
              <c:f>'Figure 6'!$C$4:$C$5</c:f>
              <c:numCache>
                <c:formatCode>0.00%</c:formatCode>
                <c:ptCount val="2"/>
                <c:pt idx="0">
                  <c:v>5.3800000000000001E-2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6D-44FB-AA69-2031C202BA9F}"/>
            </c:ext>
          </c:extLst>
        </c:ser>
        <c:ser>
          <c:idx val="1"/>
          <c:order val="1"/>
          <c:tx>
            <c:strRef>
              <c:f>'Figure 6'!$D$3</c:f>
              <c:strCache>
                <c:ptCount val="1"/>
                <c:pt idx="0">
                  <c:v>Debt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6'!$B$4:$B$5</c:f>
              <c:strCache>
                <c:ptCount val="2"/>
                <c:pt idx="0">
                  <c:v>IOU</c:v>
                </c:pt>
                <c:pt idx="1">
                  <c:v>Public</c:v>
                </c:pt>
              </c:strCache>
            </c:strRef>
          </c:cat>
          <c:val>
            <c:numRef>
              <c:f>'Figure 6'!$D$4:$D$5</c:f>
              <c:numCache>
                <c:formatCode>0.00%</c:formatCode>
                <c:ptCount val="2"/>
                <c:pt idx="0">
                  <c:v>2.2800000000000001E-2</c:v>
                </c:pt>
                <c:pt idx="1">
                  <c:v>4.8000000000000001E-2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6D-44FB-AA69-2031C202BA9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549383455"/>
        <c:axId val="549382975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 6'!$E$3</c15:sqref>
                        </c15:formulaRef>
                      </c:ext>
                    </c:extLst>
                    <c:strCache>
                      <c:ptCount val="1"/>
                      <c:pt idx="0">
                        <c:v>WACC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rgbClr val="023047"/>
                          </a:solidFill>
                          <a:latin typeface="IBM Plex Sans" panose="020B0503050203000203" pitchFamily="34" charset="0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'Figure 6'!$B$4:$B$5</c15:sqref>
                        </c15:formulaRef>
                      </c:ext>
                    </c:extLst>
                    <c:strCache>
                      <c:ptCount val="2"/>
                      <c:pt idx="0">
                        <c:v>IOU</c:v>
                      </c:pt>
                      <c:pt idx="1">
                        <c:v>Public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'Figure 6'!$E$4:$E$5</c15:sqref>
                        </c15:formulaRef>
                      </c:ext>
                    </c:extLst>
                    <c:numCache>
                      <c:formatCode>0.00%</c:formatCode>
                      <c:ptCount val="2"/>
                      <c:pt idx="0">
                        <c:v>7.6600000000000001E-2</c:v>
                      </c:pt>
                      <c:pt idx="1">
                        <c:v>4.8000000000000001E-2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C6D-44FB-AA69-2031C202BA9F}"/>
                  </c:ext>
                </c:extLst>
              </c15:ser>
            </c15:filteredBarSeries>
          </c:ext>
        </c:extLst>
      </c:barChart>
      <c:catAx>
        <c:axId val="54938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549382975"/>
        <c:crosses val="autoZero"/>
        <c:auto val="1"/>
        <c:lblAlgn val="ctr"/>
        <c:lblOffset val="100"/>
        <c:noMultiLvlLbl val="0"/>
      </c:catAx>
      <c:valAx>
        <c:axId val="549382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WACC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549383455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7'!$C$3</c:f>
              <c:strCache>
                <c:ptCount val="1"/>
                <c:pt idx="0">
                  <c:v>$/kWh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7'!$B$4:$B$5</c:f>
              <c:strCache>
                <c:ptCount val="2"/>
                <c:pt idx="0">
                  <c:v>IOU</c:v>
                </c:pt>
                <c:pt idx="1">
                  <c:v>Public</c:v>
                </c:pt>
              </c:strCache>
            </c:strRef>
          </c:cat>
          <c:val>
            <c:numRef>
              <c:f>'Figure 7'!$C$4:$C$5</c:f>
              <c:numCache>
                <c:formatCode>"$"#,##0.000</c:formatCode>
                <c:ptCount val="2"/>
                <c:pt idx="0">
                  <c:v>0.44796999999999998</c:v>
                </c:pt>
                <c:pt idx="1">
                  <c:v>0.40406390662921343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5-413F-91C1-E0A3C5276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811919"/>
        <c:axId val="135812399"/>
      </c:barChart>
      <c:catAx>
        <c:axId val="13581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35812399"/>
        <c:crosses val="autoZero"/>
        <c:auto val="1"/>
        <c:lblAlgn val="ctr"/>
        <c:lblOffset val="100"/>
        <c:noMultiLvlLbl val="0"/>
      </c:catAx>
      <c:valAx>
        <c:axId val="13581239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$/kWh</a:t>
                </a:r>
              </a:p>
            </c:rich>
          </c:tx>
          <c:layout>
            <c:manualLayout>
              <c:xMode val="edge"/>
              <c:yMode val="edge"/>
              <c:x val="1.7094017094017096E-2"/>
              <c:y val="0.372909011373578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35811919"/>
        <c:crosses val="autoZero"/>
        <c:crossBetween val="between"/>
        <c:majorUnit val="0.1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9'!$C$3</c:f>
              <c:strCache>
                <c:ptCount val="1"/>
                <c:pt idx="0">
                  <c:v>PG&amp;E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9'!$B$4:$B$5</c:f>
              <c:strCache>
                <c:ptCount val="2"/>
                <c:pt idx="0">
                  <c:v>Transmission</c:v>
                </c:pt>
                <c:pt idx="1">
                  <c:v>Distribution</c:v>
                </c:pt>
              </c:strCache>
            </c:strRef>
          </c:cat>
          <c:val>
            <c:numRef>
              <c:f>'Figure 9'!$C$4:$C$5</c:f>
              <c:numCache>
                <c:formatCode>#,##0</c:formatCode>
                <c:ptCount val="2"/>
                <c:pt idx="0">
                  <c:v>18466</c:v>
                </c:pt>
                <c:pt idx="1">
                  <c:v>106681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6-470C-881A-34615172495B}"/>
            </c:ext>
          </c:extLst>
        </c:ser>
        <c:ser>
          <c:idx val="1"/>
          <c:order val="1"/>
          <c:tx>
            <c:strRef>
              <c:f>'Figure 9'!$D$3</c:f>
              <c:strCache>
                <c:ptCount val="1"/>
                <c:pt idx="0">
                  <c:v>SMUD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9'!$B$4:$B$5</c:f>
              <c:strCache>
                <c:ptCount val="2"/>
                <c:pt idx="0">
                  <c:v>Transmission</c:v>
                </c:pt>
                <c:pt idx="1">
                  <c:v>Distribution</c:v>
                </c:pt>
              </c:strCache>
            </c:strRef>
          </c:cat>
          <c:val>
            <c:numRef>
              <c:f>'Figure 9'!$D$4:$D$5</c:f>
              <c:numCache>
                <c:formatCode>#,##0</c:formatCode>
                <c:ptCount val="2"/>
                <c:pt idx="0" formatCode="0">
                  <c:v>821.95374634134578</c:v>
                </c:pt>
                <c:pt idx="1">
                  <c:v>11476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56-470C-881A-3461517249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5123215"/>
        <c:axId val="905126095"/>
      </c:barChart>
      <c:catAx>
        <c:axId val="90512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905126095"/>
        <c:crosses val="autoZero"/>
        <c:auto val="1"/>
        <c:lblAlgn val="ctr"/>
        <c:lblOffset val="100"/>
        <c:noMultiLvlLbl val="0"/>
      </c:catAx>
      <c:valAx>
        <c:axId val="90512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Circuit</a:t>
                </a:r>
                <a:r>
                  <a:rPr lang="en-US" b="1" baseline="0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 Miles ('000)</a:t>
                </a:r>
                <a:endParaRPr lang="en-US" b="1">
                  <a:solidFill>
                    <a:srgbClr val="023047"/>
                  </a:solidFill>
                  <a:latin typeface="IBM Plex Sans" panose="020B0503050203000203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905123215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10'!$C$3</c:f>
              <c:strCache>
                <c:ptCount val="1"/>
                <c:pt idx="0">
                  <c:v>PG&amp;E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10'!$B$4:$B$5</c:f>
              <c:strCache>
                <c:ptCount val="2"/>
                <c:pt idx="0">
                  <c:v>Transmission</c:v>
                </c:pt>
                <c:pt idx="1">
                  <c:v>Distribution</c:v>
                </c:pt>
              </c:strCache>
            </c:strRef>
          </c:cat>
          <c:val>
            <c:numRef>
              <c:f>'Figure 10'!$C$4:$C$5</c:f>
              <c:numCache>
                <c:formatCode>0.0</c:formatCode>
                <c:ptCount val="2"/>
                <c:pt idx="0">
                  <c:v>297.84468753384601</c:v>
                </c:pt>
                <c:pt idx="1">
                  <c:v>51.555572219982942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0-4F3A-A355-5DDB7C94E0B6}"/>
            </c:ext>
          </c:extLst>
        </c:ser>
        <c:ser>
          <c:idx val="1"/>
          <c:order val="1"/>
          <c:tx>
            <c:strRef>
              <c:f>'Figure 10'!$D$3</c:f>
              <c:strCache>
                <c:ptCount val="1"/>
                <c:pt idx="0">
                  <c:v>SMUD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10'!$B$4:$B$5</c:f>
              <c:strCache>
                <c:ptCount val="2"/>
                <c:pt idx="0">
                  <c:v>Transmission</c:v>
                </c:pt>
                <c:pt idx="1">
                  <c:v>Distribution</c:v>
                </c:pt>
              </c:strCache>
            </c:strRef>
          </c:cat>
          <c:val>
            <c:numRef>
              <c:f>'Figure 10'!$D$4:$D$5</c:f>
              <c:numCache>
                <c:formatCode>0.0</c:formatCode>
                <c:ptCount val="2"/>
                <c:pt idx="0">
                  <c:v>833.98245102142721</c:v>
                </c:pt>
                <c:pt idx="1">
                  <c:v>59.732920878354825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0-4F3A-A355-5DDB7C94E0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91420319"/>
        <c:axId val="891415999"/>
      </c:barChart>
      <c:catAx>
        <c:axId val="89142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891415999"/>
        <c:crosses val="autoZero"/>
        <c:auto val="1"/>
        <c:lblAlgn val="ctr"/>
        <c:lblOffset val="100"/>
        <c:noMultiLvlLbl val="0"/>
      </c:catAx>
      <c:valAx>
        <c:axId val="891415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Customers</a:t>
                </a:r>
                <a:r>
                  <a:rPr lang="en-US" b="1" baseline="0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 per Mile</a:t>
                </a:r>
                <a:endParaRPr lang="en-US" b="1">
                  <a:solidFill>
                    <a:srgbClr val="023047"/>
                  </a:solidFill>
                  <a:latin typeface="IBM Plex Sans" panose="020B0503050203000203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891420319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'Figure 11'!$E$3</c:f>
              <c:strCache>
                <c:ptCount val="1"/>
                <c:pt idx="0">
                  <c:v>Cost per Customer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01-4051-BE37-47290EAB478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01-4051-BE37-47290EAB478C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11'!$B$4:$B$5</c:f>
              <c:strCache>
                <c:ptCount val="2"/>
                <c:pt idx="0">
                  <c:v>PG&amp;E</c:v>
                </c:pt>
                <c:pt idx="1">
                  <c:v>SMUD</c:v>
                </c:pt>
              </c:strCache>
            </c:strRef>
          </c:cat>
          <c:val>
            <c:numRef>
              <c:f>'Figure 11'!$E$4:$E$5</c:f>
              <c:numCache>
                <c:formatCode>"$"#,##0.00</c:formatCode>
                <c:ptCount val="2"/>
                <c:pt idx="0">
                  <c:v>4439.818181818182</c:v>
                </c:pt>
                <c:pt idx="1">
                  <c:v>2991.9984828481611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01-4051-BE37-47290EAB47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3913343"/>
        <c:axId val="90390806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 11'!$C$3</c15:sqref>
                        </c15:formulaRef>
                      </c:ext>
                    </c:extLst>
                    <c:strCache>
                      <c:ptCount val="1"/>
                      <c:pt idx="0">
                        <c:v>Revenue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numFmt formatCode="&quot;$&quot;#,##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rgbClr val="023047"/>
                          </a:solidFill>
                          <a:latin typeface="IBM Plex Sans" panose="020B0503050203000203" pitchFamily="34" charset="0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'Figure 11'!$B$4:$B$5</c15:sqref>
                        </c15:formulaRef>
                      </c:ext>
                    </c:extLst>
                    <c:strCache>
                      <c:ptCount val="2"/>
                      <c:pt idx="0">
                        <c:v>PG&amp;E</c:v>
                      </c:pt>
                      <c:pt idx="1">
                        <c:v>SMUD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'Figure 11'!$C$4:$C$5</c15:sqref>
                        </c15:formulaRef>
                      </c:ext>
                    </c:extLst>
                    <c:numCache>
                      <c:formatCode>"$"#,##0</c:formatCode>
                      <c:ptCount val="2"/>
                      <c:pt idx="0">
                        <c:v>24419000000</c:v>
                      </c:pt>
                      <c:pt idx="1">
                        <c:v>2051000000.0000002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101-4051-BE37-47290EAB478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11'!$D$3</c15:sqref>
                        </c15:formulaRef>
                      </c:ext>
                    </c:extLst>
                    <c:strCache>
                      <c:ptCount val="1"/>
                      <c:pt idx="0">
                        <c:v># of Customers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dLbl>
                    <c:idx val="2"/>
                    <c:numFmt formatCode="&quot;$&quot;#,##0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rgbClr val="023047"/>
                            </a:solidFill>
                            <a:latin typeface="IBM Plex Sans" panose="020B0503050203000203" pitchFamily="34" charset="0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6-9101-4051-BE37-47290EAB478C}"/>
                      </c:ext>
                    </c:extLst>
                  </c:dLbl>
                  <c:numFmt formatCode="&quot;$&quot;#,##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rgbClr val="023047"/>
                          </a:solidFill>
                          <a:latin typeface="IBM Plex Sans" panose="020B0503050203000203" pitchFamily="34" charset="0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11'!$B$4:$B$5</c15:sqref>
                        </c15:formulaRef>
                      </c:ext>
                    </c:extLst>
                    <c:strCache>
                      <c:ptCount val="2"/>
                      <c:pt idx="0">
                        <c:v>PG&amp;E</c:v>
                      </c:pt>
                      <c:pt idx="1">
                        <c:v>SMUD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11'!$D$4:$D$5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5500000</c:v>
                      </c:pt>
                      <c:pt idx="1">
                        <c:v>685495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101-4051-BE37-47290EAB478C}"/>
                  </c:ext>
                </c:extLst>
              </c15:ser>
            </c15:filteredBarSeries>
          </c:ext>
        </c:extLst>
      </c:barChart>
      <c:catAx>
        <c:axId val="90391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903908063"/>
        <c:crosses val="autoZero"/>
        <c:auto val="1"/>
        <c:lblAlgn val="ctr"/>
        <c:lblOffset val="100"/>
        <c:noMultiLvlLbl val="0"/>
      </c:catAx>
      <c:valAx>
        <c:axId val="903908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Cost per Customer</a:t>
                </a:r>
              </a:p>
            </c:rich>
          </c:tx>
          <c:layout>
            <c:manualLayout>
              <c:xMode val="edge"/>
              <c:yMode val="edge"/>
              <c:x val="1.4957264957264958E-2"/>
              <c:y val="0.191027267424905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903913343"/>
        <c:crosses val="autoZero"/>
        <c:crossBetween val="between"/>
        <c:majorUnit val="1000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'Figures 12 and 13'!$C$23</c:f>
              <c:strCache>
                <c:ptCount val="1"/>
                <c:pt idx="0">
                  <c:v># of Wildfires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BC-4D89-800F-0073DDCEB2D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BC-4D89-800F-0073DDCEB2D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BC-4D89-800F-0073DDCEB2D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BC-4D89-800F-0073DDCEB2D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BC-4D89-800F-0073DDCEB2D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BC-4D89-800F-0073DDCEB2D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BC-4D89-800F-0073DDCEB2D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BC-4D89-800F-0073DDCEB2D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3047"/>
                      </a:solidFill>
                      <a:latin typeface="IBM Plex Sans" panose="020B05030502030002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0BC-4D89-800F-0073DDCEB2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'Figures 12 and 13'!$B$24:$B$32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  <c:extLst xmlns:c15="http://schemas.microsoft.com/office/drawing/2012/chart"/>
            </c:numRef>
          </c:cat>
          <c:val>
            <c:numRef>
              <c:f>'Figures 12 and 13'!$C$24:$C$32</c:f>
              <c:numCache>
                <c:formatCode>#,##0</c:formatCode>
                <c:ptCount val="9"/>
                <c:pt idx="0">
                  <c:v>8745</c:v>
                </c:pt>
                <c:pt idx="1">
                  <c:v>6986</c:v>
                </c:pt>
                <c:pt idx="2">
                  <c:v>9560</c:v>
                </c:pt>
                <c:pt idx="3">
                  <c:v>8527</c:v>
                </c:pt>
                <c:pt idx="4">
                  <c:v>7860</c:v>
                </c:pt>
                <c:pt idx="5">
                  <c:v>9639</c:v>
                </c:pt>
                <c:pt idx="6">
                  <c:v>8835</c:v>
                </c:pt>
                <c:pt idx="7">
                  <c:v>7490</c:v>
                </c:pt>
                <c:pt idx="8">
                  <c:v>7127</c:v>
                </c:pt>
              </c:numCache>
              <c:extLst xmlns:c15="http://schemas.microsoft.com/office/drawing/2012/chart"/>
            </c:numRef>
          </c:val>
          <c:smooth val="1"/>
          <c:extLst>
            <c:ext xmlns:c16="http://schemas.microsoft.com/office/drawing/2014/chart" uri="{C3380CC4-5D6E-409C-BE32-E72D297353CC}">
              <c16:uniqueId val="{00000009-40BC-4D89-800F-0073DDCEB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4959247"/>
        <c:axId val="724962607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'Figures 12 and 13'!$D$23</c15:sqref>
                        </c15:formulaRef>
                      </c:ext>
                    </c:extLst>
                    <c:strCache>
                      <c:ptCount val="1"/>
                      <c:pt idx="0">
                        <c:v># of Acres Burned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'Figures 12 and 13'!$B$24:$B$32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'Figures 12 and 13'!$D$24:$D$32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893362</c:v>
                      </c:pt>
                      <c:pt idx="1">
                        <c:v>669534</c:v>
                      </c:pt>
                      <c:pt idx="2">
                        <c:v>1548429</c:v>
                      </c:pt>
                      <c:pt idx="3">
                        <c:v>1975086</c:v>
                      </c:pt>
                      <c:pt idx="4">
                        <c:v>259823</c:v>
                      </c:pt>
                      <c:pt idx="5">
                        <c:v>4397809</c:v>
                      </c:pt>
                      <c:pt idx="6">
                        <c:v>2568948</c:v>
                      </c:pt>
                      <c:pt idx="7">
                        <c:v>362455</c:v>
                      </c:pt>
                      <c:pt idx="8">
                        <c:v>324917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40BC-4D89-800F-0073DDCEB2DA}"/>
                  </c:ext>
                </c:extLst>
              </c15:ser>
            </c15:filteredLineSeries>
          </c:ext>
        </c:extLst>
      </c:lineChart>
      <c:catAx>
        <c:axId val="7249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724962607"/>
        <c:crosses val="autoZero"/>
        <c:auto val="1"/>
        <c:lblAlgn val="ctr"/>
        <c:lblOffset val="100"/>
        <c:noMultiLvlLbl val="0"/>
      </c:catAx>
      <c:valAx>
        <c:axId val="724962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#</a:t>
                </a:r>
                <a:r>
                  <a:rPr lang="en-US" b="1" baseline="0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 of Wildfires</a:t>
                </a:r>
                <a:endParaRPr lang="en-US" b="1">
                  <a:solidFill>
                    <a:srgbClr val="023047"/>
                  </a:solidFill>
                  <a:latin typeface="IBM Plex Sans" panose="020B0503050203000203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724959247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1"/>
          <c:tx>
            <c:strRef>
              <c:f>'Figures 12 and 13'!$D$23</c:f>
              <c:strCache>
                <c:ptCount val="1"/>
                <c:pt idx="0">
                  <c:v># of Acres Burned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23-4D7A-8720-1E1B254D990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23-4D7A-8720-1E1B254D990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23-4D7A-8720-1E1B254D990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23-4D7A-8720-1E1B254D990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23-4D7A-8720-1E1B254D990C}"/>
                </c:ext>
              </c:extLst>
            </c:dLbl>
            <c:dLbl>
              <c:idx val="5"/>
              <c:layout>
                <c:manualLayout>
                  <c:x val="-3.2051282051282132E-2"/>
                  <c:y val="-4.1666666666666678E-2"/>
                </c:manualLayout>
              </c:layout>
              <c:tx>
                <c:rich>
                  <a:bodyPr/>
                  <a:lstStyle/>
                  <a:p>
                    <a:fld id="{474AC7D6-1335-4ECC-884E-0A1ED1275BFB}" type="VALUE">
                      <a:rPr lang="en-US"/>
                      <a:pPr/>
                      <a:t>[VALUE]</a:t>
                    </a:fld>
                    <a:r>
                      <a:rPr lang="en-US"/>
                      <a:t>M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823-4D7A-8720-1E1B254D990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23-4D7A-8720-1E1B254D990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23-4D7A-8720-1E1B254D990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23-4D7A-8720-1E1B254D990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'Figures 12 and 13'!$B$24:$B$32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'Figures 12 and 13'!$D$24:$D$32</c:f>
              <c:numCache>
                <c:formatCode>#,##0</c:formatCode>
                <c:ptCount val="9"/>
                <c:pt idx="0">
                  <c:v>893362</c:v>
                </c:pt>
                <c:pt idx="1">
                  <c:v>669534</c:v>
                </c:pt>
                <c:pt idx="2">
                  <c:v>1548429</c:v>
                </c:pt>
                <c:pt idx="3">
                  <c:v>1975086</c:v>
                </c:pt>
                <c:pt idx="4">
                  <c:v>259823</c:v>
                </c:pt>
                <c:pt idx="5">
                  <c:v>4397809</c:v>
                </c:pt>
                <c:pt idx="6">
                  <c:v>2568948</c:v>
                </c:pt>
                <c:pt idx="7">
                  <c:v>362455</c:v>
                </c:pt>
                <c:pt idx="8">
                  <c:v>324917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5823-4D7A-8720-1E1B254D990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24959247"/>
        <c:axId val="724962607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'Figures 12 and 13'!$C$23</c15:sqref>
                        </c15:formulaRef>
                      </c:ext>
                    </c:extLst>
                    <c:strCache>
                      <c:ptCount val="1"/>
                      <c:pt idx="0">
                        <c:v># of Wildfires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rgbClr val="023047"/>
                          </a:solidFill>
                          <a:latin typeface="IBM Plex Sans" panose="020B0503050203000203" pitchFamily="34" charset="0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'Figures 12 and 13'!$B$24:$B$32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'Figures 12 and 13'!$C$24:$C$32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8745</c:v>
                      </c:pt>
                      <c:pt idx="1">
                        <c:v>6986</c:v>
                      </c:pt>
                      <c:pt idx="2">
                        <c:v>9560</c:v>
                      </c:pt>
                      <c:pt idx="3">
                        <c:v>8527</c:v>
                      </c:pt>
                      <c:pt idx="4">
                        <c:v>7860</c:v>
                      </c:pt>
                      <c:pt idx="5">
                        <c:v>9639</c:v>
                      </c:pt>
                      <c:pt idx="6">
                        <c:v>8835</c:v>
                      </c:pt>
                      <c:pt idx="7">
                        <c:v>7490</c:v>
                      </c:pt>
                      <c:pt idx="8">
                        <c:v>7127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5823-4D7A-8720-1E1B254D990C}"/>
                  </c:ext>
                </c:extLst>
              </c15:ser>
            </c15:filteredLineSeries>
          </c:ext>
        </c:extLst>
      </c:lineChart>
      <c:catAx>
        <c:axId val="7249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724962607"/>
        <c:crosses val="autoZero"/>
        <c:auto val="1"/>
        <c:lblAlgn val="ctr"/>
        <c:lblOffset val="100"/>
        <c:noMultiLvlLbl val="0"/>
      </c:catAx>
      <c:valAx>
        <c:axId val="724962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Acres</a:t>
                </a:r>
                <a:r>
                  <a:rPr lang="en-US" b="1" baseline="0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 Burned (Millions)</a:t>
                </a:r>
                <a:endParaRPr lang="en-US" b="1">
                  <a:solidFill>
                    <a:srgbClr val="023047"/>
                  </a:solidFill>
                  <a:latin typeface="IBM Plex Sans" panose="020B0503050203000203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724959247"/>
        <c:crosses val="autoZero"/>
        <c:crossBetween val="between"/>
        <c:majorUnit val="1000000"/>
        <c:dispUnits>
          <c:builtInUnit val="millions"/>
        </c:dispUnits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image" Target="../media/image3.png"/><Relationship Id="rId3" Type="http://schemas.openxmlformats.org/officeDocument/2006/relationships/image" Target="../media/image1.png"/><Relationship Id="rId7" Type="http://schemas.openxmlformats.org/officeDocument/2006/relationships/chart" Target="../charts/chart6.xml"/><Relationship Id="rId12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4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9</xdr:col>
      <xdr:colOff>609600</xdr:colOff>
      <xdr:row>18</xdr:row>
      <xdr:rowOff>73715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581F5E-21D2-4B00-8BD9-48BEB9411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22</xdr:row>
      <xdr:rowOff>0</xdr:rowOff>
    </xdr:from>
    <xdr:to>
      <xdr:col>9</xdr:col>
      <xdr:colOff>609600</xdr:colOff>
      <xdr:row>36</xdr:row>
      <xdr:rowOff>72473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66DF8C-090A-4BC4-AD6A-B752A9E8A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10</xdr:row>
      <xdr:rowOff>0</xdr:rowOff>
    </xdr:from>
    <xdr:to>
      <xdr:col>16</xdr:col>
      <xdr:colOff>209550</xdr:colOff>
      <xdr:row>15</xdr:row>
      <xdr:rowOff>72390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23A39C-B714-9A4B-6049-41ADB1AC3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10375" y="1933575"/>
          <a:ext cx="5943600" cy="102489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40</xdr:row>
      <xdr:rowOff>0</xdr:rowOff>
    </xdr:from>
    <xdr:to>
      <xdr:col>9</xdr:col>
      <xdr:colOff>609600</xdr:colOff>
      <xdr:row>54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57CAFFA-A15C-4355-ACDE-002A73174C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58</xdr:row>
      <xdr:rowOff>0</xdr:rowOff>
    </xdr:from>
    <xdr:to>
      <xdr:col>9</xdr:col>
      <xdr:colOff>609600</xdr:colOff>
      <xdr:row>72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31B419A-B919-4DC0-9BBC-3916396D8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76</xdr:row>
      <xdr:rowOff>0</xdr:rowOff>
    </xdr:from>
    <xdr:to>
      <xdr:col>9</xdr:col>
      <xdr:colOff>609600</xdr:colOff>
      <xdr:row>90</xdr:row>
      <xdr:rowOff>76200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65BF7BC-4AF1-4998-87CD-0D527E115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94</xdr:row>
      <xdr:rowOff>0</xdr:rowOff>
    </xdr:from>
    <xdr:to>
      <xdr:col>9</xdr:col>
      <xdr:colOff>609600</xdr:colOff>
      <xdr:row>108</xdr:row>
      <xdr:rowOff>104775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3FD2CC6-7572-4F3B-9DA0-A1E3DDD61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112</xdr:row>
      <xdr:rowOff>0</xdr:rowOff>
    </xdr:from>
    <xdr:to>
      <xdr:col>9</xdr:col>
      <xdr:colOff>609600</xdr:colOff>
      <xdr:row>126</xdr:row>
      <xdr:rowOff>76200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23E727E-7B73-4F62-9E12-002BA140A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130</xdr:row>
      <xdr:rowOff>0</xdr:rowOff>
    </xdr:from>
    <xdr:to>
      <xdr:col>9</xdr:col>
      <xdr:colOff>609600</xdr:colOff>
      <xdr:row>144</xdr:row>
      <xdr:rowOff>76200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76BF3672-53EA-4738-95EE-22EE4DF77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148</xdr:row>
      <xdr:rowOff>0</xdr:rowOff>
    </xdr:from>
    <xdr:to>
      <xdr:col>9</xdr:col>
      <xdr:colOff>609600</xdr:colOff>
      <xdr:row>162</xdr:row>
      <xdr:rowOff>76200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9481A08-D60E-4078-BC13-F454E2B87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166</xdr:row>
      <xdr:rowOff>0</xdr:rowOff>
    </xdr:from>
    <xdr:to>
      <xdr:col>9</xdr:col>
      <xdr:colOff>628650</xdr:colOff>
      <xdr:row>180</xdr:row>
      <xdr:rowOff>76200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5F8F7EB9-A9FE-4A2A-A237-7B45C98027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11</xdr:col>
      <xdr:colOff>0</xdr:colOff>
      <xdr:row>19</xdr:row>
      <xdr:rowOff>0</xdr:rowOff>
    </xdr:from>
    <xdr:to>
      <xdr:col>16</xdr:col>
      <xdr:colOff>209550</xdr:colOff>
      <xdr:row>23</xdr:row>
      <xdr:rowOff>170180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288B7AE-D916-4D34-9156-4AFB8BC29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10375" y="3648075"/>
          <a:ext cx="5943600" cy="93218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27</xdr:row>
      <xdr:rowOff>0</xdr:rowOff>
    </xdr:from>
    <xdr:to>
      <xdr:col>16</xdr:col>
      <xdr:colOff>209550</xdr:colOff>
      <xdr:row>31</xdr:row>
      <xdr:rowOff>18415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77FB107-6AF8-4802-9A85-97FBAB4F8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10375" y="5172075"/>
          <a:ext cx="5943600" cy="78041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35</xdr:row>
      <xdr:rowOff>0</xdr:rowOff>
    </xdr:from>
    <xdr:to>
      <xdr:col>16</xdr:col>
      <xdr:colOff>161925</xdr:colOff>
      <xdr:row>53</xdr:row>
      <xdr:rowOff>180975</xdr:rowOff>
    </xdr:to>
    <xdr:pic>
      <xdr:nvPicPr>
        <xdr:cNvPr id="23" name="Picture 22" descr="PPT - Elisabeth S. Brinton, Chief Customer Officer SMUD PowerPoint  Presentation - ID:3914146">
          <a:extLst>
            <a:ext uri="{FF2B5EF4-FFF2-40B4-BE49-F238E27FC236}">
              <a16:creationId xmlns:a16="http://schemas.microsoft.com/office/drawing/2014/main" id="{79DB3831-CB82-4F0C-AD92-962301176C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31" b="9531"/>
        <a:stretch>
          <a:fillRect/>
        </a:stretch>
      </xdr:blipFill>
      <xdr:spPr bwMode="auto">
        <a:xfrm>
          <a:off x="6810375" y="6696075"/>
          <a:ext cx="5895975" cy="3609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5</xdr:col>
      <xdr:colOff>244468</xdr:colOff>
      <xdr:row>31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41F883-EEF3-44B0-BEF1-4A3334CE2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048000"/>
          <a:ext cx="3292468" cy="1981200"/>
        </a:xfrm>
        <a:prstGeom prst="rect">
          <a:avLst/>
        </a:prstGeom>
      </xdr:spPr>
    </xdr:pic>
    <xdr:clientData/>
  </xdr:twoCellAnchor>
  <xdr:twoCellAnchor>
    <xdr:from>
      <xdr:col>0</xdr:col>
      <xdr:colOff>238124</xdr:colOff>
      <xdr:row>2</xdr:row>
      <xdr:rowOff>0</xdr:rowOff>
    </xdr:from>
    <xdr:to>
      <xdr:col>8</xdr:col>
      <xdr:colOff>733424</xdr:colOff>
      <xdr:row>16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61955E-C079-47F8-9191-D4A45799B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19</xdr:row>
      <xdr:rowOff>0</xdr:rowOff>
    </xdr:from>
    <xdr:to>
      <xdr:col>12</xdr:col>
      <xdr:colOff>609600</xdr:colOff>
      <xdr:row>33</xdr:row>
      <xdr:rowOff>55907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E7ED0A11-35C2-4E60-9AAA-CFF198577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</xdr:row>
      <xdr:rowOff>0</xdr:rowOff>
    </xdr:from>
    <xdr:to>
      <xdr:col>12</xdr:col>
      <xdr:colOff>609600</xdr:colOff>
      <xdr:row>16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2B9E8B-06BB-4D41-8BF0-BEE2ADEF0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54</xdr:row>
      <xdr:rowOff>0</xdr:rowOff>
    </xdr:from>
    <xdr:ext cx="5438775" cy="3334655"/>
    <xdr:pic>
      <xdr:nvPicPr>
        <xdr:cNvPr id="3" name="Picture 2">
          <a:extLst>
            <a:ext uri="{FF2B5EF4-FFF2-40B4-BE49-F238E27FC236}">
              <a16:creationId xmlns:a16="http://schemas.microsoft.com/office/drawing/2014/main" id="{A142F94E-5AF5-4FBF-B474-5E271FDD3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571500"/>
          <a:ext cx="5438775" cy="33346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74</xdr:row>
      <xdr:rowOff>0</xdr:rowOff>
    </xdr:from>
    <xdr:ext cx="5522858" cy="3371850"/>
    <xdr:pic>
      <xdr:nvPicPr>
        <xdr:cNvPr id="4" name="Picture 3">
          <a:extLst>
            <a:ext uri="{FF2B5EF4-FFF2-40B4-BE49-F238E27FC236}">
              <a16:creationId xmlns:a16="http://schemas.microsoft.com/office/drawing/2014/main" id="{37B4E19D-A553-4452-9B94-ED3CA171E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125" y="4381500"/>
          <a:ext cx="5522858" cy="33718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238124</xdr:colOff>
      <xdr:row>2</xdr:row>
      <xdr:rowOff>0</xdr:rowOff>
    </xdr:from>
    <xdr:to>
      <xdr:col>16</xdr:col>
      <xdr:colOff>609599</xdr:colOff>
      <xdr:row>16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37BC0C4-ECD3-478B-94BB-2596AE7A8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23</xdr:row>
      <xdr:rowOff>0</xdr:rowOff>
    </xdr:from>
    <xdr:to>
      <xdr:col>8</xdr:col>
      <xdr:colOff>0</xdr:colOff>
      <xdr:row>26</xdr:row>
      <xdr:rowOff>109822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DA11AF7-DBCB-446E-A88F-9E3F2DB64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1552575"/>
          <a:ext cx="5334000" cy="7003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104775</xdr:rowOff>
    </xdr:to>
    <xdr:sp macro="" textlink="">
      <xdr:nvSpPr>
        <xdr:cNvPr id="3" name="AutoShape 1" descr="Uploaded image">
          <a:extLst>
            <a:ext uri="{FF2B5EF4-FFF2-40B4-BE49-F238E27FC236}">
              <a16:creationId xmlns:a16="http://schemas.microsoft.com/office/drawing/2014/main" id="{3FF6D152-4DCE-440A-B629-4E88ECBCA16F}"/>
            </a:ext>
          </a:extLst>
        </xdr:cNvPr>
        <xdr:cNvSpPr>
          <a:spLocks noChangeAspect="1" noChangeArrowheads="1"/>
        </xdr:cNvSpPr>
      </xdr:nvSpPr>
      <xdr:spPr bwMode="auto">
        <a:xfrm>
          <a:off x="238125" y="117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11</xdr:col>
      <xdr:colOff>609600</xdr:colOff>
      <xdr:row>25</xdr:row>
      <xdr:rowOff>160655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311A91-8592-BA71-EEDC-03B3774F9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4010025"/>
          <a:ext cx="5943600" cy="93218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2</xdr:row>
      <xdr:rowOff>0</xdr:rowOff>
    </xdr:from>
    <xdr:to>
      <xdr:col>11</xdr:col>
      <xdr:colOff>609600</xdr:colOff>
      <xdr:row>16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13901B9-652C-492A-9561-17393FD7F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9</xdr:row>
      <xdr:rowOff>190499</xdr:rowOff>
    </xdr:from>
    <xdr:to>
      <xdr:col>3</xdr:col>
      <xdr:colOff>1295401</xdr:colOff>
      <xdr:row>17</xdr:row>
      <xdr:rowOff>45872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6FB9CB6-E90B-4F31-B9A0-6A8F88FB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6" y="1933574"/>
          <a:ext cx="2667000" cy="13984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1</xdr:rowOff>
    </xdr:from>
    <xdr:to>
      <xdr:col>9</xdr:col>
      <xdr:colOff>361950</xdr:colOff>
      <xdr:row>21</xdr:row>
      <xdr:rowOff>153379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A5C6E59-0FA0-7DAE-77F5-C3C56699E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2857501"/>
          <a:ext cx="8734425" cy="72487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6</xdr:col>
      <xdr:colOff>372293</xdr:colOff>
      <xdr:row>37</xdr:row>
      <xdr:rowOff>38451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B4D9CFF-4A78-51D1-2A56-435DA7A01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72250" y="4000500"/>
          <a:ext cx="5858693" cy="25149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22</xdr:row>
      <xdr:rowOff>0</xdr:rowOff>
    </xdr:from>
    <xdr:to>
      <xdr:col>20</xdr:col>
      <xdr:colOff>486601</xdr:colOff>
      <xdr:row>35</xdr:row>
      <xdr:rowOff>9875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4D71BC-3B1A-4DA5-8F93-ADCFAEA82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43975" y="762000"/>
          <a:ext cx="5915851" cy="25054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42</xdr:row>
      <xdr:rowOff>0</xdr:rowOff>
    </xdr:from>
    <xdr:to>
      <xdr:col>17</xdr:col>
      <xdr:colOff>600584</xdr:colOff>
      <xdr:row>50</xdr:row>
      <xdr:rowOff>76426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350A52-D7B0-8E2A-EABE-681B0434F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20100" y="4019550"/>
          <a:ext cx="3648584" cy="1619476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</xdr:row>
      <xdr:rowOff>0</xdr:rowOff>
    </xdr:from>
    <xdr:to>
      <xdr:col>13</xdr:col>
      <xdr:colOff>457200</xdr:colOff>
      <xdr:row>16</xdr:row>
      <xdr:rowOff>57150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68AFECC-85C1-458F-90D1-BBBC382A4E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</xdr:colOff>
      <xdr:row>1</xdr:row>
      <xdr:rowOff>185737</xdr:rowOff>
    </xdr:from>
    <xdr:to>
      <xdr:col>12</xdr:col>
      <xdr:colOff>623887</xdr:colOff>
      <xdr:row>16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9E0C29-3131-F2EF-04D2-9307E6946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</xdr:col>
      <xdr:colOff>304800</xdr:colOff>
      <xdr:row>20</xdr:row>
      <xdr:rowOff>114300</xdr:rowOff>
    </xdr:to>
    <xdr:sp macro="" textlink="">
      <xdr:nvSpPr>
        <xdr:cNvPr id="3" name="AutoShape 1" descr="Uploaded image">
          <a:extLst>
            <a:ext uri="{FF2B5EF4-FFF2-40B4-BE49-F238E27FC236}">
              <a16:creationId xmlns:a16="http://schemas.microsoft.com/office/drawing/2014/main" id="{D75C05DC-F77E-4537-93C0-B507B1BDF2A6}"/>
            </a:ext>
          </a:extLst>
        </xdr:cNvPr>
        <xdr:cNvSpPr>
          <a:spLocks noChangeAspect="1" noChangeArrowheads="1"/>
        </xdr:cNvSpPr>
      </xdr:nvSpPr>
      <xdr:spPr bwMode="auto">
        <a:xfrm>
          <a:off x="238125" y="98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3</xdr:col>
      <xdr:colOff>810062</xdr:colOff>
      <xdr:row>79</xdr:row>
      <xdr:rowOff>162107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FF94F9-BF87-7268-8364-E8714CA7E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4019550"/>
          <a:ext cx="3134162" cy="130510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1</xdr:rowOff>
    </xdr:from>
    <xdr:to>
      <xdr:col>4</xdr:col>
      <xdr:colOff>405350</xdr:colOff>
      <xdr:row>44</xdr:row>
      <xdr:rowOff>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B12932C-FA09-D6E2-D3B3-C7F7BB4BD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3048001"/>
          <a:ext cx="3824825" cy="38100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13</xdr:col>
      <xdr:colOff>609600</xdr:colOff>
      <xdr:row>16</xdr:row>
      <xdr:rowOff>57150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718F073-C291-46A7-999E-AD1409511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48</xdr:row>
      <xdr:rowOff>0</xdr:rowOff>
    </xdr:from>
    <xdr:to>
      <xdr:col>4</xdr:col>
      <xdr:colOff>47625</xdr:colOff>
      <xdr:row>67</xdr:row>
      <xdr:rowOff>96692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5C2CDD-2E47-45B1-A99B-2EC7C213F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8125" y="8229600"/>
          <a:ext cx="3467100" cy="371619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47625</xdr:colOff>
      <xdr:row>16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EA72DCD-ACB8-40F2-BE3E-5F9D1B3D9E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17</xdr:col>
      <xdr:colOff>609600</xdr:colOff>
      <xdr:row>16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9BCE36-9465-44A0-8175-AB58C431E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Portfolio Brand">
      <a:dk1>
        <a:srgbClr val="023047"/>
      </a:dk1>
      <a:lt1>
        <a:srgbClr val="FFFFFF"/>
      </a:lt1>
      <a:dk2>
        <a:srgbClr val="023047"/>
      </a:dk2>
      <a:lt2>
        <a:srgbClr val="FFFFFF"/>
      </a:lt2>
      <a:accent1>
        <a:srgbClr val="B38A10"/>
      </a:accent1>
      <a:accent2>
        <a:srgbClr val="588756"/>
      </a:accent2>
      <a:accent3>
        <a:srgbClr val="000000"/>
      </a:accent3>
      <a:accent4>
        <a:srgbClr val="023047"/>
      </a:accent4>
      <a:accent5>
        <a:srgbClr val="A02B93"/>
      </a:accent5>
      <a:accent6>
        <a:srgbClr val="4EA72E"/>
      </a:accent6>
      <a:hlink>
        <a:srgbClr val="023047"/>
      </a:hlink>
      <a:folHlink>
        <a:srgbClr val="96607D"/>
      </a:folHlink>
    </a:clrScheme>
    <a:fontScheme name="Portfolio Fonts">
      <a:majorFont>
        <a:latin typeface="IBM Plex Sans"/>
        <a:ea typeface=""/>
        <a:cs typeface=""/>
      </a:majorFont>
      <a:minorFont>
        <a:latin typeface="IBM Plex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1.q4cdn.com/880135780/files/doc_financials/2024/ar/2024-PG-E-Joint-Annual-Report-to-Shareholders.pdf" TargetMode="External"/><Relationship Id="rId2" Type="http://schemas.openxmlformats.org/officeDocument/2006/relationships/hyperlink" Target="https://s1.q4cdn.com/880135780/files/doc_financials/2024/ar/2024-PG-E-Joint-Annual-Report-to-Shareholders.pdf" TargetMode="External"/><Relationship Id="rId1" Type="http://schemas.openxmlformats.org/officeDocument/2006/relationships/hyperlink" Target="https://s1.q4cdn.com/880135780/files/doc_financials/2024/ar/2024-PG-E-Joint-Annual-Report-to-Shareholders.pdf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pge.com/tariffs/en/rate-information/electric-rates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s1.q4cdn.com/880135780/files/doc_financials/2024/ar/2024-PG-E-Joint-Annual-Report-to-Shareholders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s1.q4cdn.com/880135780/files/doc_financials/2024/ar/2024-PG-E-Joint-Annual-Report-to-Shareholders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s1.q4cdn.com/880135780/files/doc_financials/2024/ar/2024-PG-E-Joint-Annual-Report-to-Shareholder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555E1-D35F-41C8-BDA9-1209C1FFB214}">
  <sheetPr codeName="Sheet2">
    <tabColor theme="3"/>
  </sheetPr>
  <dimension ref="A1:O167"/>
  <sheetViews>
    <sheetView tabSelected="1" workbookViewId="0">
      <selection activeCell="U8" sqref="U8"/>
    </sheetView>
  </sheetViews>
  <sheetFormatPr defaultRowHeight="15" x14ac:dyDescent="0.25"/>
  <cols>
    <col min="1" max="1" width="2.77734375" style="68" customWidth="1"/>
    <col min="2" max="2" width="2.77734375" customWidth="1"/>
    <col min="11" max="11" width="2.77734375" style="68" customWidth="1"/>
    <col min="12" max="12" width="14.5546875" bestFit="1" customWidth="1"/>
    <col min="13" max="13" width="11" bestFit="1" customWidth="1"/>
    <col min="14" max="14" width="17.33203125" bestFit="1" customWidth="1"/>
    <col min="15" max="15" width="15.109375" bestFit="1" customWidth="1"/>
  </cols>
  <sheetData>
    <row r="1" spans="2:14" s="68" customFormat="1" x14ac:dyDescent="0.25"/>
    <row r="2" spans="2:14" x14ac:dyDescent="0.25">
      <c r="B2" s="38" t="s">
        <v>99</v>
      </c>
      <c r="L2" s="38" t="s">
        <v>100</v>
      </c>
    </row>
    <row r="4" spans="2:14" ht="15.75" thickBot="1" x14ac:dyDescent="0.3">
      <c r="C4" s="38" t="s">
        <v>98</v>
      </c>
      <c r="L4" s="38" t="s">
        <v>101</v>
      </c>
    </row>
    <row r="5" spans="2:14" ht="15.75" thickBot="1" x14ac:dyDescent="0.3">
      <c r="L5" s="10" t="s">
        <v>0</v>
      </c>
      <c r="M5" s="11" t="s">
        <v>10</v>
      </c>
      <c r="N5" s="12" t="s">
        <v>11</v>
      </c>
    </row>
    <row r="6" spans="2:14" x14ac:dyDescent="0.25">
      <c r="L6" s="2" t="s">
        <v>1</v>
      </c>
      <c r="M6" s="3" t="s">
        <v>4</v>
      </c>
      <c r="N6" s="4" t="s">
        <v>9</v>
      </c>
    </row>
    <row r="7" spans="2:14" x14ac:dyDescent="0.25">
      <c r="L7" s="5" t="s">
        <v>2</v>
      </c>
      <c r="M7" s="1" t="s">
        <v>5</v>
      </c>
      <c r="N7" s="6" t="s">
        <v>8</v>
      </c>
    </row>
    <row r="8" spans="2:14" ht="15.75" thickBot="1" x14ac:dyDescent="0.3">
      <c r="L8" s="7" t="s">
        <v>3</v>
      </c>
      <c r="M8" s="8" t="s">
        <v>6</v>
      </c>
      <c r="N8" s="9" t="s">
        <v>7</v>
      </c>
    </row>
    <row r="10" spans="2:14" x14ac:dyDescent="0.25">
      <c r="L10" s="38" t="s">
        <v>102</v>
      </c>
    </row>
    <row r="17" spans="3:13" x14ac:dyDescent="0.25">
      <c r="L17" s="13" t="s">
        <v>12</v>
      </c>
      <c r="M17" s="32" t="s">
        <v>31</v>
      </c>
    </row>
    <row r="19" spans="3:13" x14ac:dyDescent="0.25">
      <c r="L19" s="64" t="s">
        <v>103</v>
      </c>
    </row>
    <row r="22" spans="3:13" x14ac:dyDescent="0.25">
      <c r="C22" s="38" t="s">
        <v>128</v>
      </c>
    </row>
    <row r="25" spans="3:13" x14ac:dyDescent="0.25">
      <c r="L25" s="13" t="s">
        <v>12</v>
      </c>
      <c r="M25" s="32" t="s">
        <v>31</v>
      </c>
    </row>
    <row r="27" spans="3:13" x14ac:dyDescent="0.25">
      <c r="L27" s="64" t="s">
        <v>104</v>
      </c>
    </row>
    <row r="32" spans="3:13" x14ac:dyDescent="0.25">
      <c r="L32" s="13" t="s">
        <v>12</v>
      </c>
      <c r="M32" s="32" t="s">
        <v>31</v>
      </c>
    </row>
    <row r="35" spans="3:12" x14ac:dyDescent="0.25">
      <c r="L35" s="64" t="s">
        <v>107</v>
      </c>
    </row>
    <row r="40" spans="3:12" x14ac:dyDescent="0.25">
      <c r="C40" s="66" t="s">
        <v>105</v>
      </c>
    </row>
    <row r="55" spans="3:15" x14ac:dyDescent="0.25">
      <c r="L55" s="38" t="s">
        <v>12</v>
      </c>
      <c r="M55" t="s">
        <v>36</v>
      </c>
    </row>
    <row r="58" spans="3:15" ht="15.75" thickBot="1" x14ac:dyDescent="0.3">
      <c r="C58" s="64" t="s">
        <v>106</v>
      </c>
      <c r="L58" s="64" t="s">
        <v>108</v>
      </c>
    </row>
    <row r="59" spans="3:15" ht="15.75" thickBot="1" x14ac:dyDescent="0.3">
      <c r="L59" s="52" t="s">
        <v>38</v>
      </c>
      <c r="M59" s="53" t="s">
        <v>39</v>
      </c>
      <c r="N59" s="53" t="s">
        <v>40</v>
      </c>
      <c r="O59" s="54" t="s">
        <v>41</v>
      </c>
    </row>
    <row r="60" spans="3:15" x14ac:dyDescent="0.25">
      <c r="L60" s="2" t="s">
        <v>11</v>
      </c>
      <c r="M60" s="41">
        <f>'Table 2'!C4</f>
        <v>5500000</v>
      </c>
      <c r="N60" s="41">
        <f>'Table 2'!D4</f>
        <v>70000</v>
      </c>
      <c r="O60" s="86">
        <f>'Table 2'!E4</f>
        <v>78.571428571428569</v>
      </c>
    </row>
    <row r="61" spans="3:15" ht="15.75" thickBot="1" x14ac:dyDescent="0.3">
      <c r="L61" s="7" t="s">
        <v>10</v>
      </c>
      <c r="M61" s="42">
        <f>'Table 2'!C5</f>
        <v>685495</v>
      </c>
      <c r="N61" s="42">
        <f>'Table 2'!D5</f>
        <v>900</v>
      </c>
      <c r="O61" s="50">
        <f>'Table 2'!E5</f>
        <v>761.66111111111115</v>
      </c>
    </row>
    <row r="76" spans="3:3" x14ac:dyDescent="0.25">
      <c r="C76" s="64" t="s">
        <v>109</v>
      </c>
    </row>
    <row r="94" spans="3:3" x14ac:dyDescent="0.25">
      <c r="C94" s="65" t="s">
        <v>110</v>
      </c>
    </row>
    <row r="112" spans="3:3" x14ac:dyDescent="0.25">
      <c r="C112" s="65" t="s">
        <v>111</v>
      </c>
    </row>
    <row r="130" spans="3:3" x14ac:dyDescent="0.25">
      <c r="C130" s="65" t="s">
        <v>112</v>
      </c>
    </row>
    <row r="148" spans="3:3" x14ac:dyDescent="0.25">
      <c r="C148" s="65" t="s">
        <v>113</v>
      </c>
    </row>
    <row r="166" spans="3:3" x14ac:dyDescent="0.25">
      <c r="C166" s="67" t="s">
        <v>114</v>
      </c>
    </row>
    <row r="167" spans="3:3" x14ac:dyDescent="0.25">
      <c r="C167" s="65"/>
    </row>
  </sheetData>
  <hyperlinks>
    <hyperlink ref="M17" r:id="rId1" xr:uid="{150E5CC9-2246-4A89-9768-1F038AC71680}"/>
    <hyperlink ref="M25" r:id="rId2" xr:uid="{7524EBDF-12DB-4A4F-8189-441D2FBB07B8}"/>
    <hyperlink ref="M32" r:id="rId3" xr:uid="{ACB2D870-FBEB-4E9C-9666-2E1C50FABD47}"/>
  </hyperlinks>
  <pageMargins left="0.7" right="0.7" top="0.75" bottom="0.75" header="0.3" footer="0.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84861-D3B5-40EE-AA57-1FC1E16D8F20}">
  <sheetPr codeName="Sheet10">
    <tabColor theme="4"/>
  </sheetPr>
  <dimension ref="B2:K32"/>
  <sheetViews>
    <sheetView workbookViewId="0">
      <selection activeCell="H34" sqref="H34"/>
    </sheetView>
  </sheetViews>
  <sheetFormatPr defaultRowHeight="15" x14ac:dyDescent="0.25"/>
  <cols>
    <col min="1" max="1" width="2.77734375" customWidth="1"/>
    <col min="2" max="2" width="6.88671875" bestFit="1" customWidth="1"/>
    <col min="3" max="3" width="11.21875" bestFit="1" customWidth="1"/>
    <col min="4" max="4" width="15.109375" bestFit="1" customWidth="1"/>
    <col min="10" max="10" width="2.77734375" customWidth="1"/>
  </cols>
  <sheetData>
    <row r="2" spans="2:11" x14ac:dyDescent="0.25">
      <c r="B2" s="38" t="s">
        <v>130</v>
      </c>
      <c r="K2" s="38" t="s">
        <v>131</v>
      </c>
    </row>
    <row r="19" spans="2:4" s="68" customFormat="1" x14ac:dyDescent="0.25">
      <c r="B19" s="69" t="s">
        <v>117</v>
      </c>
    </row>
    <row r="21" spans="2:4" x14ac:dyDescent="0.25">
      <c r="B21" s="38" t="s">
        <v>12</v>
      </c>
      <c r="C21" t="s">
        <v>129</v>
      </c>
    </row>
    <row r="22" spans="2:4" ht="15.75" thickBot="1" x14ac:dyDescent="0.3"/>
    <row r="23" spans="2:4" ht="15.75" thickBot="1" x14ac:dyDescent="0.3">
      <c r="B23" s="10" t="s">
        <v>14</v>
      </c>
      <c r="C23" s="11" t="s">
        <v>96</v>
      </c>
      <c r="D23" s="12" t="s">
        <v>97</v>
      </c>
    </row>
    <row r="24" spans="2:4" x14ac:dyDescent="0.25">
      <c r="B24" s="89">
        <v>2015</v>
      </c>
      <c r="C24" s="90">
        <v>8745</v>
      </c>
      <c r="D24" s="91">
        <v>893362</v>
      </c>
    </row>
    <row r="25" spans="2:4" x14ac:dyDescent="0.25">
      <c r="B25" s="92">
        <v>2016</v>
      </c>
      <c r="C25" s="88">
        <v>6986</v>
      </c>
      <c r="D25" s="93">
        <v>669534</v>
      </c>
    </row>
    <row r="26" spans="2:4" x14ac:dyDescent="0.25">
      <c r="B26" s="92">
        <v>2017</v>
      </c>
      <c r="C26" s="88">
        <v>9560</v>
      </c>
      <c r="D26" s="93">
        <v>1548429</v>
      </c>
    </row>
    <row r="27" spans="2:4" x14ac:dyDescent="0.25">
      <c r="B27" s="92">
        <v>2018</v>
      </c>
      <c r="C27" s="88">
        <v>8527</v>
      </c>
      <c r="D27" s="93">
        <v>1975086</v>
      </c>
    </row>
    <row r="28" spans="2:4" x14ac:dyDescent="0.25">
      <c r="B28" s="92">
        <v>2019</v>
      </c>
      <c r="C28" s="88">
        <v>7860</v>
      </c>
      <c r="D28" s="93">
        <v>259823</v>
      </c>
    </row>
    <row r="29" spans="2:4" x14ac:dyDescent="0.25">
      <c r="B29" s="92">
        <v>2020</v>
      </c>
      <c r="C29" s="88">
        <v>9639</v>
      </c>
      <c r="D29" s="93">
        <v>4397809</v>
      </c>
    </row>
    <row r="30" spans="2:4" x14ac:dyDescent="0.25">
      <c r="B30" s="92">
        <v>2021</v>
      </c>
      <c r="C30" s="88">
        <v>8835</v>
      </c>
      <c r="D30" s="93">
        <v>2568948</v>
      </c>
    </row>
    <row r="31" spans="2:4" x14ac:dyDescent="0.25">
      <c r="B31" s="92">
        <v>2022</v>
      </c>
      <c r="C31" s="88">
        <v>7490</v>
      </c>
      <c r="D31" s="93">
        <v>362455</v>
      </c>
    </row>
    <row r="32" spans="2:4" ht="15.75" thickBot="1" x14ac:dyDescent="0.3">
      <c r="B32" s="94">
        <v>2023</v>
      </c>
      <c r="C32" s="95">
        <v>7127</v>
      </c>
      <c r="D32" s="96">
        <v>324917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2DF2D-ACFA-46F3-AE5A-0D67D19A6F7E}">
  <sheetPr codeName="Sheet11">
    <tabColor theme="4"/>
  </sheetPr>
  <dimension ref="B2:J29"/>
  <sheetViews>
    <sheetView workbookViewId="0">
      <selection activeCell="M27" sqref="M27"/>
    </sheetView>
  </sheetViews>
  <sheetFormatPr defaultRowHeight="15" x14ac:dyDescent="0.25"/>
  <cols>
    <col min="1" max="1" width="2.77734375" customWidth="1"/>
    <col min="7" max="7" width="5" bestFit="1" customWidth="1"/>
    <col min="8" max="8" width="11.33203125" bestFit="1" customWidth="1"/>
    <col min="9" max="9" width="9.77734375" bestFit="1" customWidth="1"/>
    <col min="10" max="10" width="2.77734375" customWidth="1"/>
  </cols>
  <sheetData>
    <row r="2" spans="2:2" x14ac:dyDescent="0.25">
      <c r="B2" s="38" t="s">
        <v>94</v>
      </c>
    </row>
    <row r="19" spans="2:10" s="68" customFormat="1" x14ac:dyDescent="0.25">
      <c r="B19" s="69" t="s">
        <v>117</v>
      </c>
    </row>
    <row r="21" spans="2:10" x14ac:dyDescent="0.25">
      <c r="B21" s="38" t="s">
        <v>12</v>
      </c>
      <c r="C21" t="s">
        <v>95</v>
      </c>
      <c r="J21" t="s">
        <v>15</v>
      </c>
    </row>
    <row r="23" spans="2:10" ht="15.75" thickBot="1" x14ac:dyDescent="0.3"/>
    <row r="24" spans="2:10" ht="15.75" thickBot="1" x14ac:dyDescent="0.3">
      <c r="G24" s="10" t="s">
        <v>14</v>
      </c>
      <c r="H24" s="11" t="s">
        <v>92</v>
      </c>
      <c r="I24" s="12" t="s">
        <v>93</v>
      </c>
    </row>
    <row r="25" spans="2:10" x14ac:dyDescent="0.25">
      <c r="G25" s="2">
        <v>2019</v>
      </c>
      <c r="H25" s="97">
        <v>7.3599999999999999E-2</v>
      </c>
      <c r="I25" s="4">
        <v>13.5</v>
      </c>
    </row>
    <row r="26" spans="2:10" x14ac:dyDescent="0.25">
      <c r="G26" s="5">
        <f>G25+1</f>
        <v>2020</v>
      </c>
      <c r="H26" s="98">
        <v>0.74319999999999997</v>
      </c>
      <c r="I26" s="6">
        <v>13.4</v>
      </c>
    </row>
    <row r="27" spans="2:10" x14ac:dyDescent="0.25">
      <c r="G27" s="5">
        <f t="shared" ref="G27:G29" si="0">G26+1</f>
        <v>2021</v>
      </c>
      <c r="H27" s="98">
        <v>2.6</v>
      </c>
      <c r="I27" s="6">
        <v>11.8</v>
      </c>
    </row>
    <row r="28" spans="2:10" x14ac:dyDescent="0.25">
      <c r="G28" s="5">
        <f t="shared" si="0"/>
        <v>2022</v>
      </c>
      <c r="H28" s="98">
        <v>3.3</v>
      </c>
      <c r="I28" s="6">
        <v>11.8</v>
      </c>
    </row>
    <row r="29" spans="2:10" ht="15.75" thickBot="1" x14ac:dyDescent="0.3">
      <c r="G29" s="7">
        <f t="shared" si="0"/>
        <v>2023</v>
      </c>
      <c r="H29" s="99">
        <v>3.2</v>
      </c>
      <c r="I29" s="9">
        <v>14.5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50513-5EDE-48DA-B6FB-F04A9AB37F83}">
  <sheetPr codeName="Sheet3">
    <tabColor theme="6"/>
  </sheetPr>
  <dimension ref="B2"/>
  <sheetViews>
    <sheetView workbookViewId="0">
      <selection activeCell="B3" sqref="B3"/>
    </sheetView>
  </sheetViews>
  <sheetFormatPr defaultRowHeight="15" x14ac:dyDescent="0.25"/>
  <cols>
    <col min="1" max="1" width="2.77734375" customWidth="1"/>
  </cols>
  <sheetData>
    <row r="2" spans="2:2" x14ac:dyDescent="0.25">
      <c r="B2" s="38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9E30-3775-4CFE-A4C3-8F199029AFED}">
  <sheetPr codeName="Sheet1">
    <tabColor theme="4"/>
  </sheetPr>
  <dimension ref="B2:K91"/>
  <sheetViews>
    <sheetView topLeftCell="A4" zoomScaleNormal="100" workbookViewId="0">
      <selection activeCell="E10" sqref="E10"/>
    </sheetView>
  </sheetViews>
  <sheetFormatPr defaultRowHeight="15" x14ac:dyDescent="0.25"/>
  <cols>
    <col min="1" max="1" width="2.77734375" customWidth="1"/>
    <col min="11" max="11" width="10.5546875" customWidth="1"/>
  </cols>
  <sheetData>
    <row r="2" spans="2:6" ht="15.75" thickBot="1" x14ac:dyDescent="0.3">
      <c r="B2" s="13" t="s">
        <v>23</v>
      </c>
      <c r="F2" s="13" t="s">
        <v>21</v>
      </c>
    </row>
    <row r="3" spans="2:6" ht="15.75" thickBot="1" x14ac:dyDescent="0.3">
      <c r="B3" s="16" t="s">
        <v>14</v>
      </c>
      <c r="C3" s="25" t="s">
        <v>11</v>
      </c>
      <c r="D3" s="17" t="s">
        <v>10</v>
      </c>
    </row>
    <row r="4" spans="2:6" x14ac:dyDescent="0.25">
      <c r="B4" s="2">
        <v>2015</v>
      </c>
      <c r="C4" s="26">
        <f>'Figures 1 and 2'!C42</f>
        <v>0.20344999999999999</v>
      </c>
      <c r="D4" s="22">
        <f>'Figures 1 and 2'!K68</f>
        <v>0.1348</v>
      </c>
    </row>
    <row r="5" spans="2:6" x14ac:dyDescent="0.25">
      <c r="B5" s="5">
        <f>B4+1</f>
        <v>2016</v>
      </c>
      <c r="C5" s="21">
        <f>'Figures 1 and 2'!C43</f>
        <v>0.21182999999999999</v>
      </c>
      <c r="D5" s="23">
        <f>'Figures 1 and 2'!K69</f>
        <v>0.13900000000000001</v>
      </c>
    </row>
    <row r="6" spans="2:6" x14ac:dyDescent="0.25">
      <c r="B6" s="5">
        <f t="shared" ref="B6:B13" si="0">B5+1</f>
        <v>2017</v>
      </c>
      <c r="C6" s="21">
        <f>'Figures 1 and 2'!C44</f>
        <v>0.22742000000000001</v>
      </c>
      <c r="D6" s="23">
        <f>'Figures 1 and 2'!K70</f>
        <v>0.14050000000000001</v>
      </c>
    </row>
    <row r="7" spans="2:6" x14ac:dyDescent="0.25">
      <c r="B7" s="5">
        <f t="shared" si="0"/>
        <v>2018</v>
      </c>
      <c r="C7" s="21">
        <f>'Figures 1 and 2'!C45</f>
        <v>0.23188</v>
      </c>
      <c r="D7" s="23">
        <f>'Figures 1 and 2'!K71</f>
        <v>0.14430000000000001</v>
      </c>
    </row>
    <row r="8" spans="2:6" x14ac:dyDescent="0.25">
      <c r="B8" s="5">
        <f t="shared" si="0"/>
        <v>2019</v>
      </c>
      <c r="C8" s="21">
        <f>'Figures 1 and 2'!C46</f>
        <v>0.2296</v>
      </c>
      <c r="D8" s="23">
        <f>'Figures 1 and 2'!K72</f>
        <v>0.14899999999999999</v>
      </c>
    </row>
    <row r="9" spans="2:6" x14ac:dyDescent="0.25">
      <c r="B9" s="5">
        <f t="shared" si="0"/>
        <v>2020</v>
      </c>
      <c r="C9" s="21">
        <f>'Figures 1 and 2'!C47</f>
        <v>0.25725999999999999</v>
      </c>
      <c r="D9" s="23">
        <f>'Figures 1 and 2'!K87</f>
        <v>0.1527</v>
      </c>
    </row>
    <row r="10" spans="2:6" x14ac:dyDescent="0.25">
      <c r="B10" s="5">
        <f t="shared" si="0"/>
        <v>2021</v>
      </c>
      <c r="C10" s="21">
        <f>'Figures 1 and 2'!C48</f>
        <v>0.27293000000000001</v>
      </c>
      <c r="D10" s="23">
        <f>'Figures 1 and 2'!K88</f>
        <v>0.16200000000000001</v>
      </c>
    </row>
    <row r="11" spans="2:6" x14ac:dyDescent="0.25">
      <c r="B11" s="5">
        <f t="shared" si="0"/>
        <v>2022</v>
      </c>
      <c r="C11" s="21">
        <f>'Figures 1 and 2'!C49</f>
        <v>0.30869999999999997</v>
      </c>
      <c r="D11" s="23">
        <f>'Figures 1 and 2'!K89</f>
        <v>0.1673</v>
      </c>
    </row>
    <row r="12" spans="2:6" x14ac:dyDescent="0.25">
      <c r="B12" s="5">
        <f t="shared" si="0"/>
        <v>2023</v>
      </c>
      <c r="C12" s="21">
        <f>'Figures 1 and 2'!C50</f>
        <v>0.34627999999999998</v>
      </c>
      <c r="D12" s="23">
        <f>'Figures 1 and 2'!K90</f>
        <v>0.16869999999999999</v>
      </c>
    </row>
    <row r="13" spans="2:6" ht="15.75" thickBot="1" x14ac:dyDescent="0.3">
      <c r="B13" s="7">
        <f t="shared" si="0"/>
        <v>2024</v>
      </c>
      <c r="C13" s="27">
        <f>'Figures 1 and 2'!C51</f>
        <v>0.44796999999999998</v>
      </c>
      <c r="D13" s="24">
        <f>'Figures 1 and 2'!K91</f>
        <v>0.17860000000000001</v>
      </c>
    </row>
    <row r="19" spans="2:6" ht="15.75" thickBot="1" x14ac:dyDescent="0.3">
      <c r="B19" s="13" t="s">
        <v>22</v>
      </c>
      <c r="F19" s="13" t="s">
        <v>24</v>
      </c>
    </row>
    <row r="20" spans="2:6" ht="15.75" thickBot="1" x14ac:dyDescent="0.3">
      <c r="B20" s="16" t="s">
        <v>14</v>
      </c>
      <c r="C20" s="25" t="s">
        <v>11</v>
      </c>
      <c r="D20" s="17" t="s">
        <v>10</v>
      </c>
    </row>
    <row r="21" spans="2:6" x14ac:dyDescent="0.25">
      <c r="B21" s="2">
        <v>2015</v>
      </c>
      <c r="C21" s="26">
        <v>0</v>
      </c>
      <c r="D21" s="22">
        <v>0</v>
      </c>
    </row>
    <row r="22" spans="2:6" x14ac:dyDescent="0.25">
      <c r="B22" s="5">
        <f>B21+1</f>
        <v>2016</v>
      </c>
      <c r="C22" s="28">
        <f>(C5-$C$4)/$C$4</f>
        <v>4.1189481445072493E-2</v>
      </c>
      <c r="D22" s="29">
        <f>(D5-$D$4)/$D$4</f>
        <v>3.115727002967366E-2</v>
      </c>
    </row>
    <row r="23" spans="2:6" x14ac:dyDescent="0.25">
      <c r="B23" s="5">
        <f t="shared" ref="B23:B30" si="1">B22+1</f>
        <v>2017</v>
      </c>
      <c r="C23" s="28">
        <f t="shared" ref="C23:C30" si="2">(C6-$C$4)/$C$4</f>
        <v>0.11781764561317287</v>
      </c>
      <c r="D23" s="29">
        <f t="shared" ref="D23:D30" si="3">(D6-$D$4)/$D$4</f>
        <v>4.2284866468842809E-2</v>
      </c>
    </row>
    <row r="24" spans="2:6" x14ac:dyDescent="0.25">
      <c r="B24" s="5">
        <f t="shared" si="1"/>
        <v>2018</v>
      </c>
      <c r="C24" s="28">
        <f t="shared" si="2"/>
        <v>0.13973949373310401</v>
      </c>
      <c r="D24" s="29">
        <f t="shared" si="3"/>
        <v>7.0474777448071277E-2</v>
      </c>
    </row>
    <row r="25" spans="2:6" x14ac:dyDescent="0.25">
      <c r="B25" s="5">
        <f t="shared" si="1"/>
        <v>2019</v>
      </c>
      <c r="C25" s="28">
        <f t="shared" si="2"/>
        <v>0.1285328090439912</v>
      </c>
      <c r="D25" s="29">
        <f t="shared" si="3"/>
        <v>0.10534124629080112</v>
      </c>
    </row>
    <row r="26" spans="2:6" x14ac:dyDescent="0.25">
      <c r="B26" s="5">
        <f t="shared" si="1"/>
        <v>2020</v>
      </c>
      <c r="C26" s="28">
        <f t="shared" si="2"/>
        <v>0.26448758908822806</v>
      </c>
      <c r="D26" s="29">
        <f t="shared" si="3"/>
        <v>0.13278931750741838</v>
      </c>
    </row>
    <row r="27" spans="2:6" x14ac:dyDescent="0.25">
      <c r="B27" s="5">
        <f t="shared" si="1"/>
        <v>2021</v>
      </c>
      <c r="C27" s="28">
        <f t="shared" si="2"/>
        <v>0.34150897026296395</v>
      </c>
      <c r="D27" s="29">
        <f t="shared" si="3"/>
        <v>0.20178041543026706</v>
      </c>
    </row>
    <row r="28" spans="2:6" x14ac:dyDescent="0.25">
      <c r="B28" s="5">
        <f t="shared" si="1"/>
        <v>2022</v>
      </c>
      <c r="C28" s="28">
        <f t="shared" si="2"/>
        <v>0.51732612435487824</v>
      </c>
      <c r="D28" s="29">
        <f t="shared" si="3"/>
        <v>0.24109792284866469</v>
      </c>
    </row>
    <row r="29" spans="2:6" x14ac:dyDescent="0.25">
      <c r="B29" s="5">
        <f t="shared" si="1"/>
        <v>2023</v>
      </c>
      <c r="C29" s="28">
        <f t="shared" si="2"/>
        <v>0.70203981322192177</v>
      </c>
      <c r="D29" s="29">
        <f t="shared" si="3"/>
        <v>0.25148367952522244</v>
      </c>
    </row>
    <row r="30" spans="2:6" ht="15.75" thickBot="1" x14ac:dyDescent="0.3">
      <c r="B30" s="7">
        <f t="shared" si="1"/>
        <v>2024</v>
      </c>
      <c r="C30" s="30">
        <f t="shared" si="2"/>
        <v>1.2018677807815188</v>
      </c>
      <c r="D30" s="31">
        <f t="shared" si="3"/>
        <v>0.32492581602373893</v>
      </c>
    </row>
    <row r="36" spans="2:3" s="68" customFormat="1" x14ac:dyDescent="0.25">
      <c r="B36" s="69" t="s">
        <v>117</v>
      </c>
    </row>
    <row r="38" spans="2:3" x14ac:dyDescent="0.25">
      <c r="B38" s="13" t="s">
        <v>20</v>
      </c>
    </row>
    <row r="39" spans="2:3" x14ac:dyDescent="0.25">
      <c r="B39" s="13" t="s">
        <v>12</v>
      </c>
      <c r="C39" s="32" t="s">
        <v>19</v>
      </c>
    </row>
    <row r="40" spans="2:3" ht="15.75" thickBot="1" x14ac:dyDescent="0.3"/>
    <row r="41" spans="2:3" ht="15.75" thickBot="1" x14ac:dyDescent="0.3">
      <c r="B41" s="14" t="s">
        <v>14</v>
      </c>
      <c r="C41" s="12" t="s">
        <v>116</v>
      </c>
    </row>
    <row r="42" spans="2:3" x14ac:dyDescent="0.25">
      <c r="B42" s="2">
        <v>2015</v>
      </c>
      <c r="C42" s="22">
        <v>0.20344999999999999</v>
      </c>
    </row>
    <row r="43" spans="2:3" x14ac:dyDescent="0.25">
      <c r="B43" s="5">
        <f t="shared" ref="B43:B51" si="4">B42+1</f>
        <v>2016</v>
      </c>
      <c r="C43" s="23">
        <v>0.21182999999999999</v>
      </c>
    </row>
    <row r="44" spans="2:3" x14ac:dyDescent="0.25">
      <c r="B44" s="5">
        <f t="shared" si="4"/>
        <v>2017</v>
      </c>
      <c r="C44" s="23">
        <v>0.22742000000000001</v>
      </c>
    </row>
    <row r="45" spans="2:3" x14ac:dyDescent="0.25">
      <c r="B45" s="5">
        <f t="shared" si="4"/>
        <v>2018</v>
      </c>
      <c r="C45" s="23">
        <v>0.23188</v>
      </c>
    </row>
    <row r="46" spans="2:3" x14ac:dyDescent="0.25">
      <c r="B46" s="5">
        <f t="shared" si="4"/>
        <v>2019</v>
      </c>
      <c r="C46" s="23">
        <v>0.2296</v>
      </c>
    </row>
    <row r="47" spans="2:3" x14ac:dyDescent="0.25">
      <c r="B47" s="5">
        <f t="shared" si="4"/>
        <v>2020</v>
      </c>
      <c r="C47" s="23">
        <v>0.25725999999999999</v>
      </c>
    </row>
    <row r="48" spans="2:3" x14ac:dyDescent="0.25">
      <c r="B48" s="5">
        <f t="shared" si="4"/>
        <v>2021</v>
      </c>
      <c r="C48" s="23">
        <v>0.27293000000000001</v>
      </c>
    </row>
    <row r="49" spans="2:9" x14ac:dyDescent="0.25">
      <c r="B49" s="5">
        <f t="shared" si="4"/>
        <v>2022</v>
      </c>
      <c r="C49" s="23">
        <v>0.30869999999999997</v>
      </c>
    </row>
    <row r="50" spans="2:9" x14ac:dyDescent="0.25">
      <c r="B50" s="5">
        <f t="shared" si="4"/>
        <v>2023</v>
      </c>
      <c r="C50" s="23">
        <v>0.34627999999999998</v>
      </c>
    </row>
    <row r="51" spans="2:9" ht="15.75" thickBot="1" x14ac:dyDescent="0.3">
      <c r="B51" s="7">
        <f t="shared" si="4"/>
        <v>2024</v>
      </c>
      <c r="C51" s="24">
        <v>0.44796999999999998</v>
      </c>
    </row>
    <row r="53" spans="2:9" x14ac:dyDescent="0.25">
      <c r="B53" s="13" t="s">
        <v>17</v>
      </c>
    </row>
    <row r="54" spans="2:9" x14ac:dyDescent="0.25">
      <c r="B54" s="13" t="s">
        <v>12</v>
      </c>
      <c r="C54" t="s">
        <v>13</v>
      </c>
      <c r="I54" t="s">
        <v>15</v>
      </c>
    </row>
    <row r="66" spans="2:11" ht="15.75" thickBot="1" x14ac:dyDescent="0.3"/>
    <row r="67" spans="2:11" ht="15.75" thickBot="1" x14ac:dyDescent="0.3">
      <c r="J67" s="16" t="s">
        <v>14</v>
      </c>
      <c r="K67" s="54" t="s">
        <v>116</v>
      </c>
    </row>
    <row r="68" spans="2:11" x14ac:dyDescent="0.25">
      <c r="J68" s="2">
        <v>2015</v>
      </c>
      <c r="K68" s="18">
        <v>0.1348</v>
      </c>
    </row>
    <row r="69" spans="2:11" x14ac:dyDescent="0.25">
      <c r="J69" s="5">
        <f>J68+1</f>
        <v>2016</v>
      </c>
      <c r="K69" s="19">
        <v>0.13900000000000001</v>
      </c>
    </row>
    <row r="70" spans="2:11" x14ac:dyDescent="0.25">
      <c r="J70" s="5">
        <f>J69+1</f>
        <v>2017</v>
      </c>
      <c r="K70" s="19">
        <v>0.14050000000000001</v>
      </c>
    </row>
    <row r="71" spans="2:11" x14ac:dyDescent="0.25">
      <c r="J71" s="5">
        <f>J70+1</f>
        <v>2018</v>
      </c>
      <c r="K71" s="19">
        <v>0.14430000000000001</v>
      </c>
    </row>
    <row r="72" spans="2:11" ht="15.75" thickBot="1" x14ac:dyDescent="0.3">
      <c r="J72" s="7">
        <f>J71+1</f>
        <v>2019</v>
      </c>
      <c r="K72" s="20">
        <v>0.14899999999999999</v>
      </c>
    </row>
    <row r="73" spans="2:11" x14ac:dyDescent="0.25">
      <c r="B73" s="13" t="s">
        <v>16</v>
      </c>
      <c r="I73" t="s">
        <v>15</v>
      </c>
    </row>
    <row r="74" spans="2:11" x14ac:dyDescent="0.25">
      <c r="B74" s="13" t="s">
        <v>12</v>
      </c>
      <c r="C74" t="s">
        <v>18</v>
      </c>
      <c r="I74" t="s">
        <v>15</v>
      </c>
    </row>
    <row r="85" spans="10:11" ht="15.75" thickBot="1" x14ac:dyDescent="0.3"/>
    <row r="86" spans="10:11" ht="15.75" thickBot="1" x14ac:dyDescent="0.3">
      <c r="J86" s="16" t="s">
        <v>14</v>
      </c>
      <c r="K86" s="54" t="s">
        <v>116</v>
      </c>
    </row>
    <row r="87" spans="10:11" x14ac:dyDescent="0.25">
      <c r="J87" s="2">
        <v>2020</v>
      </c>
      <c r="K87" s="18">
        <v>0.1527</v>
      </c>
    </row>
    <row r="88" spans="10:11" x14ac:dyDescent="0.25">
      <c r="J88" s="5">
        <f>J87+1</f>
        <v>2021</v>
      </c>
      <c r="K88" s="19">
        <v>0.16200000000000001</v>
      </c>
    </row>
    <row r="89" spans="10:11" x14ac:dyDescent="0.25">
      <c r="J89" s="5">
        <f>J88+1</f>
        <v>2022</v>
      </c>
      <c r="K89" s="19">
        <v>0.1673</v>
      </c>
    </row>
    <row r="90" spans="10:11" x14ac:dyDescent="0.25">
      <c r="J90" s="5">
        <f>J89+1</f>
        <v>2023</v>
      </c>
      <c r="K90" s="19">
        <v>0.16869999999999999</v>
      </c>
    </row>
    <row r="91" spans="10:11" ht="15.75" thickBot="1" x14ac:dyDescent="0.3">
      <c r="J91" s="7">
        <f>J90+1</f>
        <v>2024</v>
      </c>
      <c r="K91" s="20">
        <v>0.17860000000000001</v>
      </c>
    </row>
  </sheetData>
  <hyperlinks>
    <hyperlink ref="C39" r:id="rId1" location="accordion-a84c67dc1e-item-3f05e67241" xr:uid="{B16A689E-2B74-4566-9C9E-962D729E2265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80F13-5802-4820-BB7F-DA4A0F9A22AC}">
  <sheetPr codeName="Sheet4">
    <tabColor theme="4"/>
  </sheetPr>
  <dimension ref="B2:M26"/>
  <sheetViews>
    <sheetView workbookViewId="0">
      <selection activeCell="E14" sqref="E14"/>
    </sheetView>
  </sheetViews>
  <sheetFormatPr defaultRowHeight="15" x14ac:dyDescent="0.25"/>
  <cols>
    <col min="1" max="1" width="2.77734375" customWidth="1"/>
    <col min="9" max="9" width="2.77734375" customWidth="1"/>
  </cols>
  <sheetData>
    <row r="2" spans="2:10" ht="15.75" thickBot="1" x14ac:dyDescent="0.3">
      <c r="B2" s="13" t="s">
        <v>25</v>
      </c>
      <c r="J2" s="13" t="s">
        <v>32</v>
      </c>
    </row>
    <row r="3" spans="2:10" ht="15.75" thickBot="1" x14ac:dyDescent="0.3">
      <c r="B3" s="16" t="s">
        <v>26</v>
      </c>
      <c r="C3" s="25" t="s">
        <v>28</v>
      </c>
      <c r="D3" s="25" t="s">
        <v>27</v>
      </c>
      <c r="E3" s="17" t="s">
        <v>30</v>
      </c>
    </row>
    <row r="4" spans="2:10" x14ac:dyDescent="0.25">
      <c r="B4" s="2" t="s">
        <v>29</v>
      </c>
      <c r="C4" s="33">
        <f>K25</f>
        <v>5.3800000000000001E-2</v>
      </c>
      <c r="D4" s="33">
        <f t="shared" ref="D4:E4" si="0">L25</f>
        <v>2.2800000000000001E-2</v>
      </c>
      <c r="E4" s="34">
        <f t="shared" si="0"/>
        <v>7.6600000000000001E-2</v>
      </c>
    </row>
    <row r="5" spans="2:10" ht="15.75" thickBot="1" x14ac:dyDescent="0.3">
      <c r="B5" s="7" t="s">
        <v>4</v>
      </c>
      <c r="C5" s="35">
        <f>K26</f>
        <v>0</v>
      </c>
      <c r="D5" s="35">
        <f t="shared" ref="D5" si="1">L26</f>
        <v>4.8000000000000001E-2</v>
      </c>
      <c r="E5" s="36">
        <f t="shared" ref="E5" si="2">M26</f>
        <v>4.8000000000000001E-2</v>
      </c>
    </row>
    <row r="7" spans="2:10" x14ac:dyDescent="0.25">
      <c r="I7" t="s">
        <v>15</v>
      </c>
    </row>
    <row r="19" spans="2:13" s="68" customFormat="1" x14ac:dyDescent="0.25">
      <c r="B19" s="69" t="s">
        <v>117</v>
      </c>
    </row>
    <row r="21" spans="2:13" x14ac:dyDescent="0.25">
      <c r="B21" s="38" t="s">
        <v>118</v>
      </c>
    </row>
    <row r="22" spans="2:13" x14ac:dyDescent="0.25">
      <c r="B22" s="13" t="s">
        <v>12</v>
      </c>
      <c r="C22" s="32" t="s">
        <v>31</v>
      </c>
    </row>
    <row r="23" spans="2:13" ht="15.75" thickBot="1" x14ac:dyDescent="0.3"/>
    <row r="24" spans="2:13" ht="15.75" thickBot="1" x14ac:dyDescent="0.3">
      <c r="J24" s="14" t="s">
        <v>26</v>
      </c>
      <c r="K24" s="37" t="s">
        <v>28</v>
      </c>
      <c r="L24" s="37" t="s">
        <v>27</v>
      </c>
      <c r="M24" s="15" t="s">
        <v>30</v>
      </c>
    </row>
    <row r="25" spans="2:13" x14ac:dyDescent="0.25">
      <c r="J25" s="2" t="s">
        <v>29</v>
      </c>
      <c r="K25" s="33">
        <v>5.3800000000000001E-2</v>
      </c>
      <c r="L25" s="33">
        <v>2.2800000000000001E-2</v>
      </c>
      <c r="M25" s="34">
        <f>SUM(K25:L25)</f>
        <v>7.6600000000000001E-2</v>
      </c>
    </row>
    <row r="26" spans="2:13" ht="15.75" thickBot="1" x14ac:dyDescent="0.3">
      <c r="J26" s="7" t="s">
        <v>4</v>
      </c>
      <c r="K26" s="35">
        <v>0</v>
      </c>
      <c r="L26" s="35">
        <v>4.8000000000000001E-2</v>
      </c>
      <c r="M26" s="36">
        <v>4.8000000000000001E-2</v>
      </c>
    </row>
  </sheetData>
  <hyperlinks>
    <hyperlink ref="C22" r:id="rId1" xr:uid="{9F9786A1-FA6E-4757-8C05-61444F3BCE08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22983-66D6-4C92-B296-7C4917C66D46}">
  <sheetPr codeName="Sheet5">
    <tabColor theme="4"/>
  </sheetPr>
  <dimension ref="B2:F25"/>
  <sheetViews>
    <sheetView workbookViewId="0">
      <selection activeCell="D6" sqref="D6"/>
    </sheetView>
  </sheetViews>
  <sheetFormatPr defaultRowHeight="15" x14ac:dyDescent="0.25"/>
  <cols>
    <col min="1" max="1" width="2.77734375" customWidth="1"/>
    <col min="2" max="2" width="23.33203125" bestFit="1" customWidth="1"/>
    <col min="3" max="3" width="9.44140625" bestFit="1" customWidth="1"/>
  </cols>
  <sheetData>
    <row r="2" spans="2:5" ht="15.75" thickBot="1" x14ac:dyDescent="0.3">
      <c r="B2" s="38" t="s">
        <v>33</v>
      </c>
      <c r="E2" s="38" t="s">
        <v>33</v>
      </c>
    </row>
    <row r="3" spans="2:5" ht="15.75" thickBot="1" x14ac:dyDescent="0.3">
      <c r="B3" s="10" t="s">
        <v>26</v>
      </c>
      <c r="C3" s="12" t="s">
        <v>34</v>
      </c>
    </row>
    <row r="4" spans="2:5" x14ac:dyDescent="0.25">
      <c r="B4" s="2" t="s">
        <v>29</v>
      </c>
      <c r="C4" s="72">
        <f>'Figures 1 and 2'!C13</f>
        <v>0.44796999999999998</v>
      </c>
    </row>
    <row r="5" spans="2:5" ht="15.75" thickBot="1" x14ac:dyDescent="0.3">
      <c r="B5" s="7" t="s">
        <v>4</v>
      </c>
      <c r="C5" s="73">
        <f>(1-C25)*C4</f>
        <v>0.40406390662921343</v>
      </c>
    </row>
    <row r="18" spans="2:6" s="68" customFormat="1" x14ac:dyDescent="0.25">
      <c r="B18" s="69" t="s">
        <v>117</v>
      </c>
    </row>
    <row r="20" spans="2:6" ht="15.75" thickBot="1" x14ac:dyDescent="0.3">
      <c r="B20" s="38" t="s">
        <v>119</v>
      </c>
      <c r="E20" s="38" t="s">
        <v>125</v>
      </c>
    </row>
    <row r="21" spans="2:6" x14ac:dyDescent="0.25">
      <c r="B21" s="83" t="s">
        <v>124</v>
      </c>
      <c r="C21" s="80">
        <f>'Figure 6'!E4-'Figure 6'!E5</f>
        <v>2.86E-2</v>
      </c>
      <c r="E21" s="13" t="s">
        <v>12</v>
      </c>
      <c r="F21" s="32" t="s">
        <v>31</v>
      </c>
    </row>
    <row r="22" spans="2:6" x14ac:dyDescent="0.25">
      <c r="B22" s="84" t="s">
        <v>120</v>
      </c>
      <c r="C22" s="81">
        <v>48.8</v>
      </c>
    </row>
    <row r="23" spans="2:6" x14ac:dyDescent="0.25">
      <c r="B23" s="84" t="s">
        <v>121</v>
      </c>
      <c r="C23" s="59">
        <f>C22*C21</f>
        <v>1.39568</v>
      </c>
    </row>
    <row r="24" spans="2:6" x14ac:dyDescent="0.25">
      <c r="B24" s="84" t="s">
        <v>122</v>
      </c>
      <c r="C24" s="59">
        <v>14.24</v>
      </c>
    </row>
    <row r="25" spans="2:6" ht="15.75" thickBot="1" x14ac:dyDescent="0.3">
      <c r="B25" s="85" t="s">
        <v>123</v>
      </c>
      <c r="C25" s="82">
        <f>C23/C24</f>
        <v>9.8011235955056175E-2</v>
      </c>
    </row>
  </sheetData>
  <hyperlinks>
    <hyperlink ref="F21" r:id="rId1" xr:uid="{7C4EB0E8-DFD1-4354-8199-3D02DB44C07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43F89-5968-4F24-B1A0-AFA4CAC3F3FC}">
  <sheetPr codeName="Sheet6">
    <tabColor theme="4"/>
  </sheetPr>
  <dimension ref="A2:J40"/>
  <sheetViews>
    <sheetView workbookViewId="0">
      <selection activeCell="H12" sqref="H12"/>
    </sheetView>
  </sheetViews>
  <sheetFormatPr defaultRowHeight="15" x14ac:dyDescent="0.25"/>
  <cols>
    <col min="1" max="1" width="2.77734375" customWidth="1"/>
    <col min="2" max="2" width="6.88671875" bestFit="1" customWidth="1"/>
    <col min="3" max="3" width="9.109375" bestFit="1" customWidth="1"/>
    <col min="4" max="4" width="16.88671875" bestFit="1" customWidth="1"/>
    <col min="5" max="5" width="15.77734375" customWidth="1"/>
    <col min="6" max="6" width="15.33203125" bestFit="1" customWidth="1"/>
    <col min="8" max="8" width="15.88671875" bestFit="1" customWidth="1"/>
  </cols>
  <sheetData>
    <row r="2" spans="1:10" ht="15.75" thickBot="1" x14ac:dyDescent="0.3">
      <c r="B2" s="38" t="s">
        <v>37</v>
      </c>
    </row>
    <row r="3" spans="1:10" ht="15.75" thickBot="1" x14ac:dyDescent="0.3">
      <c r="A3" t="s">
        <v>15</v>
      </c>
      <c r="B3" s="10" t="s">
        <v>38</v>
      </c>
      <c r="C3" s="11" t="s">
        <v>39</v>
      </c>
      <c r="D3" s="11" t="s">
        <v>40</v>
      </c>
      <c r="E3" s="12" t="s">
        <v>41</v>
      </c>
      <c r="J3" t="s">
        <v>15</v>
      </c>
    </row>
    <row r="4" spans="1:10" x14ac:dyDescent="0.25">
      <c r="B4" s="2" t="s">
        <v>11</v>
      </c>
      <c r="C4" s="41">
        <f>F15</f>
        <v>5500000</v>
      </c>
      <c r="D4" s="41">
        <f>F16</f>
        <v>70000</v>
      </c>
      <c r="E4" s="39">
        <f>C4/D4</f>
        <v>78.571428571428569</v>
      </c>
    </row>
    <row r="5" spans="1:10" ht="15.75" thickBot="1" x14ac:dyDescent="0.3">
      <c r="B5" s="7" t="s">
        <v>10</v>
      </c>
      <c r="C5" s="42">
        <f>F39</f>
        <v>685495</v>
      </c>
      <c r="D5" s="42">
        <f>F40</f>
        <v>900</v>
      </c>
      <c r="E5" s="40">
        <f>C5/D5</f>
        <v>761.66111111111115</v>
      </c>
    </row>
    <row r="6" spans="1:10" x14ac:dyDescent="0.25">
      <c r="B6" s="70"/>
      <c r="C6" s="74"/>
      <c r="D6" s="74"/>
      <c r="E6" s="75"/>
    </row>
    <row r="7" spans="1:10" s="68" customFormat="1" x14ac:dyDescent="0.25">
      <c r="B7" s="78" t="s">
        <v>126</v>
      </c>
      <c r="C7" s="76"/>
      <c r="D7" s="76"/>
      <c r="E7" s="77"/>
    </row>
    <row r="8" spans="1:10" x14ac:dyDescent="0.25">
      <c r="B8" s="70"/>
      <c r="C8" s="74"/>
      <c r="D8" s="74"/>
      <c r="E8" s="75"/>
    </row>
    <row r="9" spans="1:10" x14ac:dyDescent="0.25">
      <c r="B9" s="79" t="s">
        <v>127</v>
      </c>
      <c r="C9" s="74"/>
      <c r="D9" s="74"/>
      <c r="E9" s="75"/>
    </row>
    <row r="10" spans="1:10" x14ac:dyDescent="0.25">
      <c r="B10" s="38" t="s">
        <v>12</v>
      </c>
      <c r="C10" t="s">
        <v>42</v>
      </c>
      <c r="G10" t="s">
        <v>15</v>
      </c>
    </row>
    <row r="14" spans="1:10" ht="15.75" thickBot="1" x14ac:dyDescent="0.3"/>
    <row r="15" spans="1:10" x14ac:dyDescent="0.25">
      <c r="E15" s="43" t="s">
        <v>44</v>
      </c>
      <c r="F15" s="47">
        <v>5500000</v>
      </c>
    </row>
    <row r="16" spans="1:10" ht="15.75" thickBot="1" x14ac:dyDescent="0.3">
      <c r="E16" s="44" t="s">
        <v>45</v>
      </c>
      <c r="F16" s="48">
        <v>70000</v>
      </c>
    </row>
    <row r="24" spans="2:3" x14ac:dyDescent="0.25">
      <c r="B24" s="38" t="s">
        <v>35</v>
      </c>
      <c r="C24" t="s">
        <v>43</v>
      </c>
    </row>
    <row r="25" spans="2:3" x14ac:dyDescent="0.25">
      <c r="B25" s="38"/>
    </row>
    <row r="38" spans="5:6" ht="15.75" thickBot="1" x14ac:dyDescent="0.3"/>
    <row r="39" spans="5:6" x14ac:dyDescent="0.25">
      <c r="E39" s="43" t="s">
        <v>46</v>
      </c>
      <c r="F39" s="45">
        <f>606950+78545</f>
        <v>685495</v>
      </c>
    </row>
    <row r="40" spans="5:6" ht="15.75" thickBot="1" x14ac:dyDescent="0.3">
      <c r="E40" s="44" t="s">
        <v>47</v>
      </c>
      <c r="F40" s="46">
        <v>900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5091C-6786-457F-B322-FD717F6A6ECE}">
  <sheetPr codeName="Sheet7">
    <tabColor theme="4"/>
  </sheetPr>
  <dimension ref="B2:U444"/>
  <sheetViews>
    <sheetView workbookViewId="0">
      <selection activeCell="D14" sqref="D14"/>
    </sheetView>
  </sheetViews>
  <sheetFormatPr defaultRowHeight="15" x14ac:dyDescent="0.25"/>
  <cols>
    <col min="1" max="1" width="2.77734375" customWidth="1"/>
    <col min="2" max="2" width="11.109375" bestFit="1" customWidth="1"/>
    <col min="3" max="3" width="10.88671875" bestFit="1" customWidth="1"/>
    <col min="4" max="4" width="6.44140625" bestFit="1" customWidth="1"/>
    <col min="5" max="5" width="7.5546875" bestFit="1" customWidth="1"/>
    <col min="6" max="6" width="6.109375" bestFit="1" customWidth="1"/>
    <col min="7" max="7" width="9.88671875" bestFit="1" customWidth="1"/>
    <col min="8" max="8" width="6.33203125" bestFit="1" customWidth="1"/>
    <col min="9" max="9" width="4.6640625" bestFit="1" customWidth="1"/>
    <col min="10" max="10" width="11.33203125" bestFit="1" customWidth="1"/>
    <col min="11" max="11" width="10.88671875" bestFit="1" customWidth="1"/>
    <col min="12" max="12" width="12" bestFit="1" customWidth="1"/>
    <col min="13" max="13" width="2.77734375" customWidth="1"/>
    <col min="18" max="18" width="9.21875" customWidth="1"/>
    <col min="19" max="19" width="11.109375" bestFit="1" customWidth="1"/>
    <col min="20" max="20" width="7.44140625" bestFit="1" customWidth="1"/>
  </cols>
  <sheetData>
    <row r="2" spans="2:6" ht="15.75" thickBot="1" x14ac:dyDescent="0.3">
      <c r="B2" s="38" t="s">
        <v>77</v>
      </c>
      <c r="F2" s="38" t="s">
        <v>80</v>
      </c>
    </row>
    <row r="3" spans="2:6" ht="15.75" thickBot="1" x14ac:dyDescent="0.3">
      <c r="B3" s="10" t="s">
        <v>38</v>
      </c>
      <c r="C3" s="11" t="s">
        <v>11</v>
      </c>
      <c r="D3" s="12" t="s">
        <v>10</v>
      </c>
    </row>
    <row r="4" spans="2:6" x14ac:dyDescent="0.25">
      <c r="B4" s="2" t="s">
        <v>75</v>
      </c>
      <c r="C4" s="41">
        <f>T47</f>
        <v>18466</v>
      </c>
      <c r="D4" s="51">
        <f>SUM(L26:L444)/5280</f>
        <v>821.95374634134578</v>
      </c>
    </row>
    <row r="5" spans="2:6" ht="15.75" thickBot="1" x14ac:dyDescent="0.3">
      <c r="B5" s="7" t="s">
        <v>76</v>
      </c>
      <c r="C5" s="42">
        <f>T48</f>
        <v>106681</v>
      </c>
      <c r="D5" s="50">
        <f>T38</f>
        <v>11476</v>
      </c>
    </row>
    <row r="19" spans="2:21" s="68" customFormat="1" x14ac:dyDescent="0.25">
      <c r="B19" s="69" t="s">
        <v>117</v>
      </c>
    </row>
    <row r="21" spans="2:21" x14ac:dyDescent="0.25">
      <c r="B21" s="38" t="s">
        <v>74</v>
      </c>
      <c r="N21" s="38" t="s">
        <v>72</v>
      </c>
    </row>
    <row r="22" spans="2:21" x14ac:dyDescent="0.25">
      <c r="B22" s="38" t="s">
        <v>12</v>
      </c>
      <c r="C22" t="s">
        <v>71</v>
      </c>
      <c r="M22" t="s">
        <v>15</v>
      </c>
      <c r="N22" s="38" t="s">
        <v>12</v>
      </c>
      <c r="O22" t="s">
        <v>43</v>
      </c>
      <c r="U22" t="s">
        <v>15</v>
      </c>
    </row>
    <row r="24" spans="2:21" ht="15.75" thickBot="1" x14ac:dyDescent="0.3">
      <c r="B24" s="38" t="s">
        <v>48</v>
      </c>
    </row>
    <row r="25" spans="2:21" ht="15.75" thickBot="1" x14ac:dyDescent="0.3">
      <c r="B25" s="10" t="s">
        <v>49</v>
      </c>
      <c r="C25" s="11" t="s">
        <v>50</v>
      </c>
      <c r="D25" s="11" t="s">
        <v>51</v>
      </c>
      <c r="E25" s="11" t="s">
        <v>52</v>
      </c>
      <c r="F25" s="11" t="s">
        <v>53</v>
      </c>
      <c r="G25" s="11" t="s">
        <v>54</v>
      </c>
      <c r="H25" s="11" t="s">
        <v>55</v>
      </c>
      <c r="I25" s="11" t="s">
        <v>56</v>
      </c>
      <c r="J25" s="11" t="s">
        <v>57</v>
      </c>
      <c r="K25" s="11" t="s">
        <v>58</v>
      </c>
      <c r="L25" s="12" t="s">
        <v>59</v>
      </c>
    </row>
    <row r="26" spans="2:21" x14ac:dyDescent="0.25">
      <c r="B26" s="2">
        <v>6124</v>
      </c>
      <c r="C26" s="3" t="s">
        <v>60</v>
      </c>
      <c r="D26" s="3">
        <v>230</v>
      </c>
      <c r="E26" s="3">
        <v>230</v>
      </c>
      <c r="F26" s="3" t="s">
        <v>10</v>
      </c>
      <c r="G26" s="3" t="s">
        <v>61</v>
      </c>
      <c r="H26" s="3" t="s">
        <v>62</v>
      </c>
      <c r="I26" s="3" t="s">
        <v>63</v>
      </c>
      <c r="J26" s="3" t="s">
        <v>64</v>
      </c>
      <c r="K26" s="3">
        <v>29</v>
      </c>
      <c r="L26" s="4">
        <v>151470.07171123</v>
      </c>
    </row>
    <row r="27" spans="2:21" x14ac:dyDescent="0.25">
      <c r="B27" s="5">
        <v>6125</v>
      </c>
      <c r="C27" s="1" t="s">
        <v>60</v>
      </c>
      <c r="D27" s="1">
        <v>230</v>
      </c>
      <c r="E27" s="1">
        <v>230</v>
      </c>
      <c r="F27" s="1" t="s">
        <v>10</v>
      </c>
      <c r="G27" s="1" t="s">
        <v>61</v>
      </c>
      <c r="H27" s="1" t="s">
        <v>62</v>
      </c>
      <c r="I27" s="1" t="s">
        <v>63</v>
      </c>
      <c r="J27" s="1" t="s">
        <v>64</v>
      </c>
      <c r="K27" s="1">
        <v>2</v>
      </c>
      <c r="L27" s="6">
        <v>8101.9796523000005</v>
      </c>
    </row>
    <row r="28" spans="2:21" x14ac:dyDescent="0.25">
      <c r="B28" s="5">
        <v>6126</v>
      </c>
      <c r="C28" s="1" t="s">
        <v>60</v>
      </c>
      <c r="D28" s="1">
        <v>230</v>
      </c>
      <c r="E28" s="1">
        <v>230</v>
      </c>
      <c r="F28" s="1" t="s">
        <v>10</v>
      </c>
      <c r="G28" s="1" t="s">
        <v>61</v>
      </c>
      <c r="H28" s="1" t="s">
        <v>62</v>
      </c>
      <c r="I28" s="1" t="s">
        <v>63</v>
      </c>
      <c r="J28" s="1" t="s">
        <v>64</v>
      </c>
      <c r="K28" s="1">
        <v>15</v>
      </c>
      <c r="L28" s="6">
        <v>81241.990657350005</v>
      </c>
    </row>
    <row r="29" spans="2:21" x14ac:dyDescent="0.25">
      <c r="B29" s="5">
        <v>6127</v>
      </c>
      <c r="C29" s="1" t="s">
        <v>60</v>
      </c>
      <c r="D29" s="1">
        <v>230</v>
      </c>
      <c r="E29" s="1">
        <v>230</v>
      </c>
      <c r="F29" s="1" t="s">
        <v>10</v>
      </c>
      <c r="G29" s="1" t="s">
        <v>61</v>
      </c>
      <c r="H29" s="1" t="s">
        <v>62</v>
      </c>
      <c r="I29" s="1" t="s">
        <v>63</v>
      </c>
      <c r="J29" s="1" t="s">
        <v>64</v>
      </c>
      <c r="K29" s="1">
        <v>6</v>
      </c>
      <c r="L29" s="6">
        <v>33320.437261860003</v>
      </c>
    </row>
    <row r="30" spans="2:21" x14ac:dyDescent="0.25">
      <c r="B30" s="5">
        <v>6128</v>
      </c>
      <c r="C30" s="1" t="s">
        <v>65</v>
      </c>
      <c r="D30" s="1">
        <v>115</v>
      </c>
      <c r="E30" s="1">
        <v>115</v>
      </c>
      <c r="F30" s="1" t="s">
        <v>10</v>
      </c>
      <c r="G30" s="1" t="s">
        <v>61</v>
      </c>
      <c r="H30" s="1" t="s">
        <v>62</v>
      </c>
      <c r="I30" s="1" t="s">
        <v>63</v>
      </c>
      <c r="J30" s="1" t="s">
        <v>66</v>
      </c>
      <c r="K30" s="1">
        <v>6</v>
      </c>
      <c r="L30" s="6">
        <v>30825.432940580002</v>
      </c>
    </row>
    <row r="31" spans="2:21" x14ac:dyDescent="0.25">
      <c r="B31" s="5">
        <v>6129</v>
      </c>
      <c r="C31" s="1" t="s">
        <v>60</v>
      </c>
      <c r="D31" s="1">
        <v>230</v>
      </c>
      <c r="E31" s="1">
        <v>230</v>
      </c>
      <c r="F31" s="1" t="s">
        <v>10</v>
      </c>
      <c r="G31" s="1" t="s">
        <v>61</v>
      </c>
      <c r="H31" s="1" t="s">
        <v>62</v>
      </c>
      <c r="I31" s="1" t="s">
        <v>63</v>
      </c>
      <c r="J31" s="1" t="s">
        <v>64</v>
      </c>
      <c r="K31" s="1">
        <v>6</v>
      </c>
      <c r="L31" s="6">
        <v>30416.301093189999</v>
      </c>
    </row>
    <row r="32" spans="2:21" x14ac:dyDescent="0.25">
      <c r="B32" s="5">
        <v>6130</v>
      </c>
      <c r="C32" s="1" t="s">
        <v>60</v>
      </c>
      <c r="D32" s="1">
        <v>230</v>
      </c>
      <c r="E32" s="1">
        <v>230</v>
      </c>
      <c r="F32" s="1" t="s">
        <v>10</v>
      </c>
      <c r="G32" s="1" t="s">
        <v>61</v>
      </c>
      <c r="H32" s="1" t="s">
        <v>62</v>
      </c>
      <c r="I32" s="1" t="s">
        <v>63</v>
      </c>
      <c r="J32" s="1" t="s">
        <v>64</v>
      </c>
      <c r="K32" s="1">
        <v>4</v>
      </c>
      <c r="L32" s="6">
        <v>21927.26912157</v>
      </c>
    </row>
    <row r="33" spans="2:20" x14ac:dyDescent="0.25">
      <c r="B33" s="5">
        <v>6131</v>
      </c>
      <c r="C33" s="1" t="s">
        <v>60</v>
      </c>
      <c r="D33" s="1">
        <v>230</v>
      </c>
      <c r="E33" s="1">
        <v>230</v>
      </c>
      <c r="F33" s="1" t="s">
        <v>10</v>
      </c>
      <c r="G33" s="1" t="s">
        <v>61</v>
      </c>
      <c r="H33" s="1" t="s">
        <v>62</v>
      </c>
      <c r="I33" s="1" t="s">
        <v>63</v>
      </c>
      <c r="J33" s="1" t="s">
        <v>64</v>
      </c>
      <c r="K33" s="1">
        <v>4</v>
      </c>
      <c r="L33" s="6">
        <v>19995.12204504</v>
      </c>
    </row>
    <row r="34" spans="2:20" x14ac:dyDescent="0.25">
      <c r="B34" s="5">
        <v>6132</v>
      </c>
      <c r="C34" s="1" t="s">
        <v>60</v>
      </c>
      <c r="D34" s="1">
        <v>230</v>
      </c>
      <c r="E34" s="1">
        <v>230</v>
      </c>
      <c r="F34" s="1" t="s">
        <v>10</v>
      </c>
      <c r="G34" s="1" t="s">
        <v>61</v>
      </c>
      <c r="H34" s="1" t="s">
        <v>67</v>
      </c>
      <c r="I34" s="1" t="s">
        <v>63</v>
      </c>
      <c r="J34" s="1" t="s">
        <v>64</v>
      </c>
      <c r="K34" s="1">
        <v>0</v>
      </c>
      <c r="L34" s="6">
        <v>737.78985124999997</v>
      </c>
    </row>
    <row r="35" spans="2:20" x14ac:dyDescent="0.25">
      <c r="B35" s="5">
        <v>6133</v>
      </c>
      <c r="C35" s="1" t="s">
        <v>60</v>
      </c>
      <c r="D35" s="1">
        <v>230</v>
      </c>
      <c r="E35" s="1">
        <v>230</v>
      </c>
      <c r="F35" s="1" t="s">
        <v>10</v>
      </c>
      <c r="G35" s="1" t="s">
        <v>61</v>
      </c>
      <c r="H35" s="1" t="s">
        <v>67</v>
      </c>
      <c r="I35" s="1" t="s">
        <v>63</v>
      </c>
      <c r="J35" s="1" t="s">
        <v>64</v>
      </c>
      <c r="K35" s="1">
        <v>1</v>
      </c>
      <c r="L35" s="6">
        <v>3561.5705107600002</v>
      </c>
    </row>
    <row r="36" spans="2:20" x14ac:dyDescent="0.25">
      <c r="B36" s="5">
        <v>6134</v>
      </c>
      <c r="C36" s="1" t="s">
        <v>60</v>
      </c>
      <c r="D36" s="1">
        <v>230</v>
      </c>
      <c r="E36" s="1">
        <v>230</v>
      </c>
      <c r="F36" s="1" t="s">
        <v>10</v>
      </c>
      <c r="G36" s="1" t="s">
        <v>61</v>
      </c>
      <c r="H36" s="1" t="s">
        <v>67</v>
      </c>
      <c r="I36" s="1" t="s">
        <v>63</v>
      </c>
      <c r="J36" s="1" t="s">
        <v>64</v>
      </c>
      <c r="K36" s="1">
        <v>0</v>
      </c>
      <c r="L36" s="6">
        <v>2286.8482494499999</v>
      </c>
    </row>
    <row r="37" spans="2:20" ht="15.75" thickBot="1" x14ac:dyDescent="0.3">
      <c r="B37" s="5">
        <v>6135</v>
      </c>
      <c r="C37" s="1" t="s">
        <v>60</v>
      </c>
      <c r="D37" s="1">
        <v>230</v>
      </c>
      <c r="E37" s="1">
        <v>230</v>
      </c>
      <c r="F37" s="1" t="s">
        <v>10</v>
      </c>
      <c r="G37" s="1" t="s">
        <v>61</v>
      </c>
      <c r="H37" s="1" t="s">
        <v>67</v>
      </c>
      <c r="I37" s="1" t="s">
        <v>63</v>
      </c>
      <c r="J37" s="1" t="s">
        <v>64</v>
      </c>
      <c r="K37" s="1">
        <v>13</v>
      </c>
      <c r="L37" s="6">
        <v>69286.055593769997</v>
      </c>
      <c r="S37" s="38" t="s">
        <v>79</v>
      </c>
    </row>
    <row r="38" spans="2:20" ht="15.75" thickBot="1" x14ac:dyDescent="0.3">
      <c r="B38" s="5">
        <v>6136</v>
      </c>
      <c r="C38" s="1" t="s">
        <v>60</v>
      </c>
      <c r="D38" s="1">
        <v>230</v>
      </c>
      <c r="E38" s="1">
        <v>230</v>
      </c>
      <c r="F38" s="1" t="s">
        <v>10</v>
      </c>
      <c r="G38" s="1" t="s">
        <v>61</v>
      </c>
      <c r="H38" s="1" t="s">
        <v>67</v>
      </c>
      <c r="I38" s="1" t="s">
        <v>63</v>
      </c>
      <c r="J38" s="1" t="s">
        <v>64</v>
      </c>
      <c r="K38" s="1">
        <v>1</v>
      </c>
      <c r="L38" s="6">
        <v>6008.1302901700001</v>
      </c>
      <c r="S38" s="10" t="s">
        <v>76</v>
      </c>
      <c r="T38" s="49">
        <v>11476</v>
      </c>
    </row>
    <row r="39" spans="2:20" x14ac:dyDescent="0.25">
      <c r="B39" s="5">
        <v>6137</v>
      </c>
      <c r="C39" s="1" t="s">
        <v>60</v>
      </c>
      <c r="D39" s="1">
        <v>230</v>
      </c>
      <c r="E39" s="1">
        <v>230</v>
      </c>
      <c r="F39" s="1" t="s">
        <v>10</v>
      </c>
      <c r="G39" s="1" t="s">
        <v>61</v>
      </c>
      <c r="H39" s="1" t="s">
        <v>67</v>
      </c>
      <c r="I39" s="1" t="s">
        <v>63</v>
      </c>
      <c r="J39" s="1" t="s">
        <v>64</v>
      </c>
      <c r="K39" s="1">
        <v>0</v>
      </c>
      <c r="L39" s="6">
        <v>1296.0460704300001</v>
      </c>
    </row>
    <row r="40" spans="2:20" x14ac:dyDescent="0.25">
      <c r="B40" s="5">
        <v>6138</v>
      </c>
      <c r="C40" s="1" t="s">
        <v>60</v>
      </c>
      <c r="D40" s="1">
        <v>230</v>
      </c>
      <c r="E40" s="1">
        <v>230</v>
      </c>
      <c r="F40" s="1" t="s">
        <v>10</v>
      </c>
      <c r="G40" s="1" t="s">
        <v>61</v>
      </c>
      <c r="H40" s="1" t="s">
        <v>67</v>
      </c>
      <c r="I40" s="1" t="s">
        <v>63</v>
      </c>
      <c r="J40" s="1" t="s">
        <v>64</v>
      </c>
      <c r="K40" s="1">
        <v>0</v>
      </c>
      <c r="L40" s="6">
        <v>1174.6966552700001</v>
      </c>
      <c r="N40" s="38" t="s">
        <v>73</v>
      </c>
    </row>
    <row r="41" spans="2:20" x14ac:dyDescent="0.25">
      <c r="B41" s="5">
        <v>6139</v>
      </c>
      <c r="C41" s="1" t="s">
        <v>60</v>
      </c>
      <c r="D41" s="1">
        <v>230</v>
      </c>
      <c r="E41" s="1">
        <v>230</v>
      </c>
      <c r="F41" s="1" t="s">
        <v>10</v>
      </c>
      <c r="G41" s="1" t="s">
        <v>61</v>
      </c>
      <c r="H41" s="1" t="s">
        <v>67</v>
      </c>
      <c r="I41" s="1" t="s">
        <v>63</v>
      </c>
      <c r="J41" s="1" t="s">
        <v>64</v>
      </c>
      <c r="K41" s="1">
        <v>0</v>
      </c>
      <c r="L41" s="6">
        <v>1171.0436239000001</v>
      </c>
    </row>
    <row r="42" spans="2:20" x14ac:dyDescent="0.25">
      <c r="B42" s="5">
        <v>6140</v>
      </c>
      <c r="C42" s="1" t="s">
        <v>68</v>
      </c>
      <c r="D42" s="1">
        <v>60</v>
      </c>
      <c r="E42" s="1">
        <v>60</v>
      </c>
      <c r="F42" s="1" t="s">
        <v>10</v>
      </c>
      <c r="G42" s="1" t="s">
        <v>61</v>
      </c>
      <c r="H42" s="1" t="s">
        <v>67</v>
      </c>
      <c r="I42" s="1" t="s">
        <v>63</v>
      </c>
      <c r="J42" s="1" t="s">
        <v>69</v>
      </c>
      <c r="K42" s="1">
        <v>1</v>
      </c>
      <c r="L42" s="6">
        <v>5827.7430078799998</v>
      </c>
      <c r="N42" s="38" t="s">
        <v>12</v>
      </c>
      <c r="O42" t="s">
        <v>42</v>
      </c>
    </row>
    <row r="43" spans="2:20" x14ac:dyDescent="0.25">
      <c r="B43" s="5">
        <v>6141</v>
      </c>
      <c r="C43" s="1" t="s">
        <v>68</v>
      </c>
      <c r="D43" s="1">
        <v>60</v>
      </c>
      <c r="E43" s="1">
        <v>60</v>
      </c>
      <c r="F43" s="1" t="s">
        <v>10</v>
      </c>
      <c r="G43" s="1" t="s">
        <v>61</v>
      </c>
      <c r="H43" s="1" t="s">
        <v>67</v>
      </c>
      <c r="I43" s="1" t="s">
        <v>63</v>
      </c>
      <c r="J43" s="1" t="s">
        <v>69</v>
      </c>
      <c r="K43" s="1">
        <v>4</v>
      </c>
      <c r="L43" s="6">
        <v>21733.273117190001</v>
      </c>
    </row>
    <row r="44" spans="2:20" x14ac:dyDescent="0.25">
      <c r="B44" s="5">
        <v>6142</v>
      </c>
      <c r="C44" s="1" t="s">
        <v>68</v>
      </c>
      <c r="D44" s="1">
        <v>60</v>
      </c>
      <c r="E44" s="1">
        <v>60</v>
      </c>
      <c r="F44" s="1" t="s">
        <v>10</v>
      </c>
      <c r="G44" s="1" t="s">
        <v>61</v>
      </c>
      <c r="H44" s="1" t="s">
        <v>67</v>
      </c>
      <c r="I44" s="1" t="s">
        <v>63</v>
      </c>
      <c r="J44" s="1" t="s">
        <v>69</v>
      </c>
      <c r="K44" s="1">
        <v>2</v>
      </c>
      <c r="L44" s="6">
        <v>8673.79471844</v>
      </c>
    </row>
    <row r="45" spans="2:20" x14ac:dyDescent="0.25">
      <c r="B45" s="5">
        <v>6143</v>
      </c>
      <c r="C45" s="1" t="s">
        <v>68</v>
      </c>
      <c r="D45" s="1">
        <v>60</v>
      </c>
      <c r="E45" s="1">
        <v>60</v>
      </c>
      <c r="F45" s="1" t="s">
        <v>10</v>
      </c>
      <c r="G45" s="1" t="s">
        <v>61</v>
      </c>
      <c r="H45" s="1" t="s">
        <v>67</v>
      </c>
      <c r="I45" s="1" t="s">
        <v>63</v>
      </c>
      <c r="J45" s="1" t="s">
        <v>69</v>
      </c>
      <c r="K45" s="1">
        <v>0</v>
      </c>
      <c r="L45" s="6">
        <v>333.39421170999998</v>
      </c>
    </row>
    <row r="46" spans="2:20" ht="15.75" thickBot="1" x14ac:dyDescent="0.3">
      <c r="B46" s="5">
        <v>6144</v>
      </c>
      <c r="C46" s="1" t="s">
        <v>68</v>
      </c>
      <c r="D46" s="1">
        <v>60</v>
      </c>
      <c r="E46" s="1">
        <v>60</v>
      </c>
      <c r="F46" s="1" t="s">
        <v>10</v>
      </c>
      <c r="G46" s="1" t="s">
        <v>61</v>
      </c>
      <c r="H46" s="1" t="s">
        <v>67</v>
      </c>
      <c r="I46" s="1" t="s">
        <v>63</v>
      </c>
      <c r="J46" s="1" t="s">
        <v>69</v>
      </c>
      <c r="K46" s="1">
        <v>0</v>
      </c>
      <c r="L46" s="6">
        <v>295.4408158</v>
      </c>
      <c r="S46" s="38" t="s">
        <v>78</v>
      </c>
    </row>
    <row r="47" spans="2:20" x14ac:dyDescent="0.25">
      <c r="B47" s="5">
        <v>6145</v>
      </c>
      <c r="C47" s="1" t="s">
        <v>68</v>
      </c>
      <c r="D47" s="1">
        <v>60</v>
      </c>
      <c r="E47" s="1">
        <v>60</v>
      </c>
      <c r="F47" s="1" t="s">
        <v>10</v>
      </c>
      <c r="G47" s="1" t="s">
        <v>61</v>
      </c>
      <c r="H47" s="1" t="s">
        <v>67</v>
      </c>
      <c r="I47" s="1" t="s">
        <v>63</v>
      </c>
      <c r="J47" s="1" t="s">
        <v>69</v>
      </c>
      <c r="K47" s="1">
        <v>0</v>
      </c>
      <c r="L47" s="6">
        <v>88.094069000000005</v>
      </c>
      <c r="S47" s="43" t="s">
        <v>75</v>
      </c>
      <c r="T47" s="47">
        <v>18466</v>
      </c>
    </row>
    <row r="48" spans="2:20" ht="15.75" thickBot="1" x14ac:dyDescent="0.3">
      <c r="B48" s="5">
        <v>6146</v>
      </c>
      <c r="C48" s="1" t="s">
        <v>68</v>
      </c>
      <c r="D48" s="1">
        <v>60</v>
      </c>
      <c r="E48" s="1">
        <v>60</v>
      </c>
      <c r="F48" s="1" t="s">
        <v>10</v>
      </c>
      <c r="G48" s="1" t="s">
        <v>61</v>
      </c>
      <c r="H48" s="1" t="s">
        <v>67</v>
      </c>
      <c r="I48" s="1" t="s">
        <v>63</v>
      </c>
      <c r="J48" s="1" t="s">
        <v>69</v>
      </c>
      <c r="K48" s="1">
        <v>1</v>
      </c>
      <c r="L48" s="6">
        <v>7178.1892311700003</v>
      </c>
      <c r="S48" s="44" t="s">
        <v>76</v>
      </c>
      <c r="T48" s="48">
        <v>106681</v>
      </c>
    </row>
    <row r="49" spans="2:12" x14ac:dyDescent="0.25">
      <c r="B49" s="5">
        <v>6147</v>
      </c>
      <c r="C49" s="1" t="s">
        <v>65</v>
      </c>
      <c r="D49" s="1">
        <v>115</v>
      </c>
      <c r="E49" s="1">
        <v>115</v>
      </c>
      <c r="F49" s="1" t="s">
        <v>10</v>
      </c>
      <c r="G49" s="1" t="s">
        <v>61</v>
      </c>
      <c r="H49" s="1" t="s">
        <v>67</v>
      </c>
      <c r="I49" s="1" t="s">
        <v>63</v>
      </c>
      <c r="J49" s="1" t="s">
        <v>66</v>
      </c>
      <c r="K49" s="1">
        <v>3</v>
      </c>
      <c r="L49" s="6">
        <v>14799.572751010001</v>
      </c>
    </row>
    <row r="50" spans="2:12" x14ac:dyDescent="0.25">
      <c r="B50" s="5">
        <v>6148</v>
      </c>
      <c r="C50" s="1" t="s">
        <v>65</v>
      </c>
      <c r="D50" s="1">
        <v>115</v>
      </c>
      <c r="E50" s="1">
        <v>115</v>
      </c>
      <c r="F50" s="1" t="s">
        <v>10</v>
      </c>
      <c r="G50" s="1" t="s">
        <v>61</v>
      </c>
      <c r="H50" s="1" t="s">
        <v>67</v>
      </c>
      <c r="I50" s="1" t="s">
        <v>63</v>
      </c>
      <c r="J50" s="1" t="s">
        <v>66</v>
      </c>
      <c r="K50" s="1">
        <v>0</v>
      </c>
      <c r="L50" s="6">
        <v>134.73754278000001</v>
      </c>
    </row>
    <row r="51" spans="2:12" x14ac:dyDescent="0.25">
      <c r="B51" s="5">
        <v>6149</v>
      </c>
      <c r="C51" s="1" t="s">
        <v>65</v>
      </c>
      <c r="D51" s="1">
        <v>115</v>
      </c>
      <c r="E51" s="1">
        <v>115</v>
      </c>
      <c r="F51" s="1" t="s">
        <v>10</v>
      </c>
      <c r="G51" s="1" t="s">
        <v>61</v>
      </c>
      <c r="H51" s="1" t="s">
        <v>67</v>
      </c>
      <c r="I51" s="1" t="s">
        <v>63</v>
      </c>
      <c r="J51" s="1" t="s">
        <v>66</v>
      </c>
      <c r="K51" s="1">
        <v>1</v>
      </c>
      <c r="L51" s="6">
        <v>3668.0055822200002</v>
      </c>
    </row>
    <row r="52" spans="2:12" x14ac:dyDescent="0.25">
      <c r="B52" s="5">
        <v>6150</v>
      </c>
      <c r="C52" s="1" t="s">
        <v>60</v>
      </c>
      <c r="D52" s="1">
        <v>230</v>
      </c>
      <c r="E52" s="1">
        <v>230</v>
      </c>
      <c r="F52" s="1" t="s">
        <v>10</v>
      </c>
      <c r="G52" s="1" t="s">
        <v>61</v>
      </c>
      <c r="H52" s="1" t="s">
        <v>62</v>
      </c>
      <c r="I52" s="1" t="s">
        <v>63</v>
      </c>
      <c r="J52" s="1" t="s">
        <v>64</v>
      </c>
      <c r="K52" s="1">
        <v>7</v>
      </c>
      <c r="L52" s="6">
        <v>35871.892202249997</v>
      </c>
    </row>
    <row r="53" spans="2:12" x14ac:dyDescent="0.25">
      <c r="B53" s="5">
        <v>6151</v>
      </c>
      <c r="C53" s="1" t="s">
        <v>60</v>
      </c>
      <c r="D53" s="1">
        <v>230</v>
      </c>
      <c r="E53" s="1">
        <v>230</v>
      </c>
      <c r="F53" s="1" t="s">
        <v>10</v>
      </c>
      <c r="G53" s="1" t="s">
        <v>61</v>
      </c>
      <c r="H53" s="1" t="s">
        <v>62</v>
      </c>
      <c r="I53" s="1" t="s">
        <v>63</v>
      </c>
      <c r="J53" s="1" t="s">
        <v>64</v>
      </c>
      <c r="K53" s="1">
        <v>0</v>
      </c>
      <c r="L53" s="6">
        <v>983.98718687999997</v>
      </c>
    </row>
    <row r="54" spans="2:12" x14ac:dyDescent="0.25">
      <c r="B54" s="5">
        <v>6152</v>
      </c>
      <c r="C54" s="1" t="s">
        <v>60</v>
      </c>
      <c r="D54" s="1">
        <v>230</v>
      </c>
      <c r="E54" s="1">
        <v>230</v>
      </c>
      <c r="F54" s="1" t="s">
        <v>10</v>
      </c>
      <c r="G54" s="1" t="s">
        <v>61</v>
      </c>
      <c r="H54" s="1" t="s">
        <v>62</v>
      </c>
      <c r="I54" s="1" t="s">
        <v>63</v>
      </c>
      <c r="J54" s="1" t="s">
        <v>64</v>
      </c>
      <c r="K54" s="1">
        <v>0</v>
      </c>
      <c r="L54" s="6">
        <v>1319.8260018399999</v>
      </c>
    </row>
    <row r="55" spans="2:12" x14ac:dyDescent="0.25">
      <c r="B55" s="5">
        <v>6153</v>
      </c>
      <c r="C55" s="1" t="s">
        <v>60</v>
      </c>
      <c r="D55" s="1">
        <v>230</v>
      </c>
      <c r="E55" s="1">
        <v>230</v>
      </c>
      <c r="F55" s="1" t="s">
        <v>10</v>
      </c>
      <c r="G55" s="1" t="s">
        <v>61</v>
      </c>
      <c r="H55" s="1" t="s">
        <v>67</v>
      </c>
      <c r="I55" s="1" t="s">
        <v>63</v>
      </c>
      <c r="J55" s="1" t="s">
        <v>64</v>
      </c>
      <c r="K55" s="1">
        <v>0</v>
      </c>
      <c r="L55" s="6">
        <v>1481.9727622299999</v>
      </c>
    </row>
    <row r="56" spans="2:12" x14ac:dyDescent="0.25">
      <c r="B56" s="5">
        <v>6154</v>
      </c>
      <c r="C56" s="1" t="s">
        <v>60</v>
      </c>
      <c r="D56" s="1">
        <v>230</v>
      </c>
      <c r="E56" s="1">
        <v>230</v>
      </c>
      <c r="F56" s="1" t="s">
        <v>10</v>
      </c>
      <c r="G56" s="1" t="s">
        <v>61</v>
      </c>
      <c r="H56" s="1" t="s">
        <v>62</v>
      </c>
      <c r="I56" s="1" t="s">
        <v>63</v>
      </c>
      <c r="J56" s="1" t="s">
        <v>64</v>
      </c>
      <c r="K56" s="1">
        <v>11</v>
      </c>
      <c r="L56" s="6">
        <v>59423.091337220001</v>
      </c>
    </row>
    <row r="57" spans="2:12" x14ac:dyDescent="0.25">
      <c r="B57" s="5">
        <v>6155</v>
      </c>
      <c r="C57" s="1" t="s">
        <v>60</v>
      </c>
      <c r="D57" s="1">
        <v>230</v>
      </c>
      <c r="E57" s="1">
        <v>230</v>
      </c>
      <c r="F57" s="1" t="s">
        <v>10</v>
      </c>
      <c r="G57" s="1" t="s">
        <v>61</v>
      </c>
      <c r="H57" s="1" t="s">
        <v>67</v>
      </c>
      <c r="I57" s="1" t="s">
        <v>63</v>
      </c>
      <c r="J57" s="1" t="s">
        <v>64</v>
      </c>
      <c r="K57" s="1">
        <v>0</v>
      </c>
      <c r="L57" s="6">
        <v>1173.7815146800001</v>
      </c>
    </row>
    <row r="58" spans="2:12" x14ac:dyDescent="0.25">
      <c r="B58" s="5">
        <v>6156</v>
      </c>
      <c r="C58" s="1" t="s">
        <v>65</v>
      </c>
      <c r="D58" s="1">
        <v>115</v>
      </c>
      <c r="E58" s="1">
        <v>115</v>
      </c>
      <c r="F58" s="1" t="s">
        <v>10</v>
      </c>
      <c r="G58" s="1" t="s">
        <v>61</v>
      </c>
      <c r="H58" s="1" t="s">
        <v>67</v>
      </c>
      <c r="I58" s="1" t="s">
        <v>63</v>
      </c>
      <c r="J58" s="1" t="s">
        <v>66</v>
      </c>
      <c r="K58" s="1">
        <v>4</v>
      </c>
      <c r="L58" s="6">
        <v>18826.32054379</v>
      </c>
    </row>
    <row r="59" spans="2:12" x14ac:dyDescent="0.25">
      <c r="B59" s="5">
        <v>6157</v>
      </c>
      <c r="C59" s="1" t="s">
        <v>60</v>
      </c>
      <c r="D59" s="1">
        <v>230</v>
      </c>
      <c r="E59" s="1">
        <v>230</v>
      </c>
      <c r="F59" s="1" t="s">
        <v>10</v>
      </c>
      <c r="G59" s="1" t="s">
        <v>61</v>
      </c>
      <c r="H59" s="1" t="s">
        <v>67</v>
      </c>
      <c r="I59" s="1" t="s">
        <v>63</v>
      </c>
      <c r="J59" s="1" t="s">
        <v>64</v>
      </c>
      <c r="K59" s="1">
        <v>0</v>
      </c>
      <c r="L59" s="6">
        <v>1143.14453652</v>
      </c>
    </row>
    <row r="60" spans="2:12" x14ac:dyDescent="0.25">
      <c r="B60" s="5">
        <v>6158</v>
      </c>
      <c r="C60" s="1" t="s">
        <v>60</v>
      </c>
      <c r="D60" s="1">
        <v>230</v>
      </c>
      <c r="E60" s="1">
        <v>230</v>
      </c>
      <c r="F60" s="1" t="s">
        <v>10</v>
      </c>
      <c r="G60" s="1" t="s">
        <v>61</v>
      </c>
      <c r="H60" s="1" t="s">
        <v>67</v>
      </c>
      <c r="I60" s="1" t="s">
        <v>63</v>
      </c>
      <c r="J60" s="1" t="s">
        <v>64</v>
      </c>
      <c r="K60" s="1">
        <v>0</v>
      </c>
      <c r="L60" s="6">
        <v>1745.1885678900001</v>
      </c>
    </row>
    <row r="61" spans="2:12" x14ac:dyDescent="0.25">
      <c r="B61" s="5">
        <v>6159</v>
      </c>
      <c r="C61" s="1" t="s">
        <v>60</v>
      </c>
      <c r="D61" s="1">
        <v>230</v>
      </c>
      <c r="E61" s="1">
        <v>230</v>
      </c>
      <c r="F61" s="1" t="s">
        <v>10</v>
      </c>
      <c r="G61" s="1" t="s">
        <v>61</v>
      </c>
      <c r="H61" s="1" t="s">
        <v>67</v>
      </c>
      <c r="I61" s="1" t="s">
        <v>63</v>
      </c>
      <c r="J61" s="1" t="s">
        <v>64</v>
      </c>
      <c r="K61" s="1">
        <v>0</v>
      </c>
      <c r="L61" s="6">
        <v>2055.5001911899999</v>
      </c>
    </row>
    <row r="62" spans="2:12" x14ac:dyDescent="0.25">
      <c r="B62" s="5">
        <v>6160</v>
      </c>
      <c r="C62" s="1" t="s">
        <v>60</v>
      </c>
      <c r="D62" s="1">
        <v>230</v>
      </c>
      <c r="E62" s="1">
        <v>230</v>
      </c>
      <c r="F62" s="1" t="s">
        <v>10</v>
      </c>
      <c r="G62" s="1" t="s">
        <v>61</v>
      </c>
      <c r="H62" s="1" t="s">
        <v>62</v>
      </c>
      <c r="I62" s="1" t="s">
        <v>63</v>
      </c>
      <c r="J62" s="1" t="s">
        <v>64</v>
      </c>
      <c r="K62" s="1">
        <v>0</v>
      </c>
      <c r="L62" s="6">
        <v>1483.5104607999999</v>
      </c>
    </row>
    <row r="63" spans="2:12" x14ac:dyDescent="0.25">
      <c r="B63" s="5">
        <v>6161</v>
      </c>
      <c r="C63" s="1" t="s">
        <v>60</v>
      </c>
      <c r="D63" s="1">
        <v>230</v>
      </c>
      <c r="E63" s="1">
        <v>230</v>
      </c>
      <c r="F63" s="1" t="s">
        <v>10</v>
      </c>
      <c r="G63" s="1" t="s">
        <v>61</v>
      </c>
      <c r="H63" s="1" t="s">
        <v>67</v>
      </c>
      <c r="I63" s="1" t="s">
        <v>63</v>
      </c>
      <c r="J63" s="1" t="s">
        <v>64</v>
      </c>
      <c r="K63" s="1">
        <v>0</v>
      </c>
      <c r="L63" s="6">
        <v>616.24948871000004</v>
      </c>
    </row>
    <row r="64" spans="2:12" x14ac:dyDescent="0.25">
      <c r="B64" s="5">
        <v>6162</v>
      </c>
      <c r="C64" s="1" t="s">
        <v>60</v>
      </c>
      <c r="D64" s="1">
        <v>230</v>
      </c>
      <c r="E64" s="1">
        <v>230</v>
      </c>
      <c r="F64" s="1" t="s">
        <v>10</v>
      </c>
      <c r="G64" s="1" t="s">
        <v>61</v>
      </c>
      <c r="H64" s="1" t="s">
        <v>62</v>
      </c>
      <c r="I64" s="1" t="s">
        <v>63</v>
      </c>
      <c r="J64" s="1" t="s">
        <v>64</v>
      </c>
      <c r="K64" s="1">
        <v>32</v>
      </c>
      <c r="L64" s="6">
        <v>168768.92385654</v>
      </c>
    </row>
    <row r="65" spans="2:12" x14ac:dyDescent="0.25">
      <c r="B65" s="5">
        <v>6163</v>
      </c>
      <c r="C65" s="1" t="s">
        <v>60</v>
      </c>
      <c r="D65" s="1">
        <v>230</v>
      </c>
      <c r="E65" s="1">
        <v>230</v>
      </c>
      <c r="F65" s="1" t="s">
        <v>10</v>
      </c>
      <c r="G65" s="1" t="s">
        <v>61</v>
      </c>
      <c r="H65" s="1" t="s">
        <v>62</v>
      </c>
      <c r="I65" s="1" t="s">
        <v>63</v>
      </c>
      <c r="J65" s="1" t="s">
        <v>64</v>
      </c>
      <c r="K65" s="1">
        <v>0</v>
      </c>
      <c r="L65" s="6">
        <v>1700.22468583</v>
      </c>
    </row>
    <row r="66" spans="2:12" x14ac:dyDescent="0.25">
      <c r="B66" s="5">
        <v>6164</v>
      </c>
      <c r="C66" s="1" t="s">
        <v>60</v>
      </c>
      <c r="D66" s="1">
        <v>230</v>
      </c>
      <c r="E66" s="1">
        <v>230</v>
      </c>
      <c r="F66" s="1" t="s">
        <v>10</v>
      </c>
      <c r="G66" s="1" t="s">
        <v>61</v>
      </c>
      <c r="H66" s="1" t="s">
        <v>62</v>
      </c>
      <c r="I66" s="1" t="s">
        <v>63</v>
      </c>
      <c r="J66" s="1" t="s">
        <v>64</v>
      </c>
      <c r="K66" s="1">
        <v>7</v>
      </c>
      <c r="L66" s="6">
        <v>35554.552008409999</v>
      </c>
    </row>
    <row r="67" spans="2:12" x14ac:dyDescent="0.25">
      <c r="B67" s="5">
        <v>6165</v>
      </c>
      <c r="C67" s="1" t="s">
        <v>60</v>
      </c>
      <c r="D67" s="1">
        <v>230</v>
      </c>
      <c r="E67" s="1">
        <v>230</v>
      </c>
      <c r="F67" s="1" t="s">
        <v>10</v>
      </c>
      <c r="G67" s="1" t="s">
        <v>61</v>
      </c>
      <c r="H67" s="1" t="s">
        <v>62</v>
      </c>
      <c r="I67" s="1" t="s">
        <v>63</v>
      </c>
      <c r="J67" s="1" t="s">
        <v>64</v>
      </c>
      <c r="K67" s="1">
        <v>1</v>
      </c>
      <c r="L67" s="6">
        <v>6271.1495735500002</v>
      </c>
    </row>
    <row r="68" spans="2:12" x14ac:dyDescent="0.25">
      <c r="B68" s="5">
        <v>6166</v>
      </c>
      <c r="C68" s="1" t="s">
        <v>60</v>
      </c>
      <c r="D68" s="1">
        <v>230</v>
      </c>
      <c r="E68" s="1">
        <v>230</v>
      </c>
      <c r="F68" s="1" t="s">
        <v>10</v>
      </c>
      <c r="G68" s="1" t="s">
        <v>61</v>
      </c>
      <c r="H68" s="1" t="s">
        <v>62</v>
      </c>
      <c r="I68" s="1" t="s">
        <v>63</v>
      </c>
      <c r="J68" s="1" t="s">
        <v>64</v>
      </c>
      <c r="K68" s="1">
        <v>17</v>
      </c>
      <c r="L68" s="6">
        <v>89767.747287299993</v>
      </c>
    </row>
    <row r="69" spans="2:12" x14ac:dyDescent="0.25">
      <c r="B69" s="5">
        <v>6167</v>
      </c>
      <c r="C69" s="1" t="s">
        <v>60</v>
      </c>
      <c r="D69" s="1">
        <v>230</v>
      </c>
      <c r="E69" s="1">
        <v>230</v>
      </c>
      <c r="F69" s="1" t="s">
        <v>10</v>
      </c>
      <c r="G69" s="1" t="s">
        <v>61</v>
      </c>
      <c r="H69" s="1" t="s">
        <v>62</v>
      </c>
      <c r="I69" s="1" t="s">
        <v>63</v>
      </c>
      <c r="J69" s="1" t="s">
        <v>64</v>
      </c>
      <c r="K69" s="1">
        <v>0</v>
      </c>
      <c r="L69" s="6">
        <v>846.13321871000005</v>
      </c>
    </row>
    <row r="70" spans="2:12" x14ac:dyDescent="0.25">
      <c r="B70" s="5">
        <v>6168</v>
      </c>
      <c r="C70" s="1" t="s">
        <v>60</v>
      </c>
      <c r="D70" s="1">
        <v>230</v>
      </c>
      <c r="E70" s="1">
        <v>230</v>
      </c>
      <c r="F70" s="1" t="s">
        <v>10</v>
      </c>
      <c r="G70" s="1" t="s">
        <v>61</v>
      </c>
      <c r="H70" s="1" t="s">
        <v>67</v>
      </c>
      <c r="I70" s="1" t="s">
        <v>63</v>
      </c>
      <c r="J70" s="1" t="s">
        <v>64</v>
      </c>
      <c r="K70" s="1">
        <v>0</v>
      </c>
      <c r="L70" s="6">
        <v>1370.02065238</v>
      </c>
    </row>
    <row r="71" spans="2:12" x14ac:dyDescent="0.25">
      <c r="B71" s="5">
        <v>6169</v>
      </c>
      <c r="C71" s="1" t="s">
        <v>60</v>
      </c>
      <c r="D71" s="1">
        <v>230</v>
      </c>
      <c r="E71" s="1">
        <v>230</v>
      </c>
      <c r="F71" s="1" t="s">
        <v>10</v>
      </c>
      <c r="G71" s="1" t="s">
        <v>61</v>
      </c>
      <c r="H71" s="1" t="s">
        <v>62</v>
      </c>
      <c r="I71" s="1" t="s">
        <v>63</v>
      </c>
      <c r="J71" s="1" t="s">
        <v>64</v>
      </c>
      <c r="K71" s="1">
        <v>2</v>
      </c>
      <c r="L71" s="6">
        <v>10160.85702596</v>
      </c>
    </row>
    <row r="72" spans="2:12" x14ac:dyDescent="0.25">
      <c r="B72" s="5">
        <v>6170</v>
      </c>
      <c r="C72" s="1" t="s">
        <v>65</v>
      </c>
      <c r="D72" s="1">
        <v>115</v>
      </c>
      <c r="E72" s="1">
        <v>115</v>
      </c>
      <c r="F72" s="1" t="s">
        <v>10</v>
      </c>
      <c r="G72" s="1" t="s">
        <v>61</v>
      </c>
      <c r="H72" s="1" t="s">
        <v>62</v>
      </c>
      <c r="I72" s="1" t="s">
        <v>63</v>
      </c>
      <c r="J72" s="1" t="s">
        <v>66</v>
      </c>
      <c r="K72" s="1">
        <v>2</v>
      </c>
      <c r="L72" s="6">
        <v>12567.24701522</v>
      </c>
    </row>
    <row r="73" spans="2:12" x14ac:dyDescent="0.25">
      <c r="B73" s="5">
        <v>6171</v>
      </c>
      <c r="C73" s="1" t="s">
        <v>65</v>
      </c>
      <c r="D73" s="1">
        <v>115</v>
      </c>
      <c r="E73" s="1">
        <v>115</v>
      </c>
      <c r="F73" s="1" t="s">
        <v>10</v>
      </c>
      <c r="G73" s="1" t="s">
        <v>61</v>
      </c>
      <c r="H73" s="1" t="s">
        <v>62</v>
      </c>
      <c r="I73" s="1" t="s">
        <v>63</v>
      </c>
      <c r="J73" s="1" t="s">
        <v>66</v>
      </c>
      <c r="K73" s="1">
        <v>2</v>
      </c>
      <c r="L73" s="6">
        <v>10519.05337474</v>
      </c>
    </row>
    <row r="74" spans="2:12" x14ac:dyDescent="0.25">
      <c r="B74" s="5">
        <v>6172</v>
      </c>
      <c r="C74" s="1" t="s">
        <v>65</v>
      </c>
      <c r="D74" s="1">
        <v>115</v>
      </c>
      <c r="E74" s="1">
        <v>115</v>
      </c>
      <c r="F74" s="1" t="s">
        <v>10</v>
      </c>
      <c r="G74" s="1" t="s">
        <v>61</v>
      </c>
      <c r="H74" s="1" t="s">
        <v>67</v>
      </c>
      <c r="I74" s="1" t="s">
        <v>63</v>
      </c>
      <c r="J74" s="1" t="s">
        <v>66</v>
      </c>
      <c r="K74" s="1">
        <v>1</v>
      </c>
      <c r="L74" s="6">
        <v>7525.7406029499998</v>
      </c>
    </row>
    <row r="75" spans="2:12" x14ac:dyDescent="0.25">
      <c r="B75" s="5">
        <v>6173</v>
      </c>
      <c r="C75" s="1" t="s">
        <v>65</v>
      </c>
      <c r="D75" s="1">
        <v>115</v>
      </c>
      <c r="E75" s="1">
        <v>115</v>
      </c>
      <c r="F75" s="1" t="s">
        <v>10</v>
      </c>
      <c r="G75" s="1" t="s">
        <v>61</v>
      </c>
      <c r="H75" s="1" t="s">
        <v>67</v>
      </c>
      <c r="I75" s="1" t="s">
        <v>63</v>
      </c>
      <c r="J75" s="1" t="s">
        <v>66</v>
      </c>
      <c r="K75" s="1">
        <v>0</v>
      </c>
      <c r="L75" s="6">
        <v>100.26022023</v>
      </c>
    </row>
    <row r="76" spans="2:12" x14ac:dyDescent="0.25">
      <c r="B76" s="5">
        <v>6174</v>
      </c>
      <c r="C76" s="1" t="s">
        <v>60</v>
      </c>
      <c r="D76" s="1">
        <v>230</v>
      </c>
      <c r="E76" s="1">
        <v>230</v>
      </c>
      <c r="F76" s="1" t="s">
        <v>10</v>
      </c>
      <c r="G76" s="1" t="s">
        <v>61</v>
      </c>
      <c r="H76" s="1" t="s">
        <v>67</v>
      </c>
      <c r="I76" s="1" t="s">
        <v>63</v>
      </c>
      <c r="J76" s="1" t="s">
        <v>64</v>
      </c>
      <c r="K76" s="1">
        <v>0</v>
      </c>
      <c r="L76" s="6">
        <v>1797.13172736</v>
      </c>
    </row>
    <row r="77" spans="2:12" x14ac:dyDescent="0.25">
      <c r="B77" s="5">
        <v>6175</v>
      </c>
      <c r="C77" s="1" t="s">
        <v>60</v>
      </c>
      <c r="D77" s="1">
        <v>230</v>
      </c>
      <c r="E77" s="1">
        <v>230</v>
      </c>
      <c r="F77" s="1" t="s">
        <v>10</v>
      </c>
      <c r="G77" s="1" t="s">
        <v>61</v>
      </c>
      <c r="H77" s="1" t="s">
        <v>67</v>
      </c>
      <c r="I77" s="1" t="s">
        <v>63</v>
      </c>
      <c r="J77" s="1" t="s">
        <v>64</v>
      </c>
      <c r="K77" s="1">
        <v>0</v>
      </c>
      <c r="L77" s="6">
        <v>1791.4517248899999</v>
      </c>
    </row>
    <row r="78" spans="2:12" x14ac:dyDescent="0.25">
      <c r="B78" s="5">
        <v>6176</v>
      </c>
      <c r="C78" s="1" t="s">
        <v>60</v>
      </c>
      <c r="D78" s="1">
        <v>230</v>
      </c>
      <c r="E78" s="1">
        <v>230</v>
      </c>
      <c r="F78" s="1" t="s">
        <v>10</v>
      </c>
      <c r="G78" s="1" t="s">
        <v>61</v>
      </c>
      <c r="H78" s="1" t="s">
        <v>67</v>
      </c>
      <c r="I78" s="1" t="s">
        <v>63</v>
      </c>
      <c r="J78" s="1" t="s">
        <v>64</v>
      </c>
      <c r="K78" s="1">
        <v>0</v>
      </c>
      <c r="L78" s="6">
        <v>1287.78671067</v>
      </c>
    </row>
    <row r="79" spans="2:12" x14ac:dyDescent="0.25">
      <c r="B79" s="5">
        <v>6177</v>
      </c>
      <c r="C79" s="1" t="s">
        <v>60</v>
      </c>
      <c r="D79" s="1">
        <v>230</v>
      </c>
      <c r="E79" s="1">
        <v>230</v>
      </c>
      <c r="F79" s="1" t="s">
        <v>10</v>
      </c>
      <c r="G79" s="1" t="s">
        <v>61</v>
      </c>
      <c r="H79" s="1" t="s">
        <v>62</v>
      </c>
      <c r="I79" s="1" t="s">
        <v>63</v>
      </c>
      <c r="J79" s="1" t="s">
        <v>64</v>
      </c>
      <c r="K79" s="1">
        <v>5</v>
      </c>
      <c r="L79" s="6">
        <v>25838.19575485</v>
      </c>
    </row>
    <row r="80" spans="2:12" x14ac:dyDescent="0.25">
      <c r="B80" s="5">
        <v>6178</v>
      </c>
      <c r="C80" s="1" t="s">
        <v>60</v>
      </c>
      <c r="D80" s="1">
        <v>230</v>
      </c>
      <c r="E80" s="1">
        <v>230</v>
      </c>
      <c r="F80" s="1" t="s">
        <v>10</v>
      </c>
      <c r="G80" s="1" t="s">
        <v>61</v>
      </c>
      <c r="H80" s="1" t="s">
        <v>67</v>
      </c>
      <c r="I80" s="1" t="s">
        <v>63</v>
      </c>
      <c r="J80" s="1" t="s">
        <v>64</v>
      </c>
      <c r="K80" s="1">
        <v>0</v>
      </c>
      <c r="L80" s="6">
        <v>1318.5857602200001</v>
      </c>
    </row>
    <row r="81" spans="2:12" x14ac:dyDescent="0.25">
      <c r="B81" s="5">
        <v>6179</v>
      </c>
      <c r="C81" s="1" t="s">
        <v>60</v>
      </c>
      <c r="D81" s="1">
        <v>230</v>
      </c>
      <c r="E81" s="1">
        <v>230</v>
      </c>
      <c r="F81" s="1" t="s">
        <v>10</v>
      </c>
      <c r="G81" s="1" t="s">
        <v>61</v>
      </c>
      <c r="H81" s="1" t="s">
        <v>62</v>
      </c>
      <c r="I81" s="1" t="s">
        <v>63</v>
      </c>
      <c r="J81" s="1" t="s">
        <v>64</v>
      </c>
      <c r="K81" s="1">
        <v>1</v>
      </c>
      <c r="L81" s="6">
        <v>6270.3377587100003</v>
      </c>
    </row>
    <row r="82" spans="2:12" x14ac:dyDescent="0.25">
      <c r="B82" s="5">
        <v>6180</v>
      </c>
      <c r="C82" s="1" t="s">
        <v>60</v>
      </c>
      <c r="D82" s="1">
        <v>230</v>
      </c>
      <c r="E82" s="1">
        <v>230</v>
      </c>
      <c r="F82" s="1" t="s">
        <v>10</v>
      </c>
      <c r="G82" s="1" t="s">
        <v>61</v>
      </c>
      <c r="H82" s="1" t="s">
        <v>67</v>
      </c>
      <c r="I82" s="1" t="s">
        <v>63</v>
      </c>
      <c r="J82" s="1" t="s">
        <v>64</v>
      </c>
      <c r="K82" s="1">
        <v>0</v>
      </c>
      <c r="L82" s="6">
        <v>1317.3386090399999</v>
      </c>
    </row>
    <row r="83" spans="2:12" x14ac:dyDescent="0.25">
      <c r="B83" s="5">
        <v>6181</v>
      </c>
      <c r="C83" s="1" t="s">
        <v>60</v>
      </c>
      <c r="D83" s="1">
        <v>230</v>
      </c>
      <c r="E83" s="1">
        <v>230</v>
      </c>
      <c r="F83" s="1" t="s">
        <v>10</v>
      </c>
      <c r="G83" s="1" t="s">
        <v>61</v>
      </c>
      <c r="H83" s="1" t="s">
        <v>62</v>
      </c>
      <c r="I83" s="1" t="s">
        <v>63</v>
      </c>
      <c r="J83" s="1" t="s">
        <v>64</v>
      </c>
      <c r="K83" s="1">
        <v>4</v>
      </c>
      <c r="L83" s="6">
        <v>18985.809923519999</v>
      </c>
    </row>
    <row r="84" spans="2:12" x14ac:dyDescent="0.25">
      <c r="B84" s="5">
        <v>6182</v>
      </c>
      <c r="C84" s="1" t="s">
        <v>60</v>
      </c>
      <c r="D84" s="1">
        <v>230</v>
      </c>
      <c r="E84" s="1">
        <v>230</v>
      </c>
      <c r="F84" s="1" t="s">
        <v>10</v>
      </c>
      <c r="G84" s="1" t="s">
        <v>61</v>
      </c>
      <c r="H84" s="1" t="s">
        <v>62</v>
      </c>
      <c r="I84" s="1" t="s">
        <v>63</v>
      </c>
      <c r="J84" s="1" t="s">
        <v>64</v>
      </c>
      <c r="K84" s="1">
        <v>0</v>
      </c>
      <c r="L84" s="6">
        <v>2409.0091284</v>
      </c>
    </row>
    <row r="85" spans="2:12" x14ac:dyDescent="0.25">
      <c r="B85" s="5">
        <v>6183</v>
      </c>
      <c r="C85" s="1" t="s">
        <v>60</v>
      </c>
      <c r="D85" s="1">
        <v>230</v>
      </c>
      <c r="E85" s="1">
        <v>230</v>
      </c>
      <c r="F85" s="1" t="s">
        <v>10</v>
      </c>
      <c r="G85" s="1" t="s">
        <v>61</v>
      </c>
      <c r="H85" s="1" t="s">
        <v>62</v>
      </c>
      <c r="I85" s="1" t="s">
        <v>63</v>
      </c>
      <c r="J85" s="1" t="s">
        <v>64</v>
      </c>
      <c r="K85" s="1">
        <v>12</v>
      </c>
      <c r="L85" s="6">
        <v>63632.29515731</v>
      </c>
    </row>
    <row r="86" spans="2:12" x14ac:dyDescent="0.25">
      <c r="B86" s="5">
        <v>6184</v>
      </c>
      <c r="C86" s="1" t="s">
        <v>60</v>
      </c>
      <c r="D86" s="1">
        <v>230</v>
      </c>
      <c r="E86" s="1">
        <v>230</v>
      </c>
      <c r="F86" s="1" t="s">
        <v>10</v>
      </c>
      <c r="G86" s="1" t="s">
        <v>61</v>
      </c>
      <c r="H86" s="1" t="s">
        <v>67</v>
      </c>
      <c r="I86" s="1" t="s">
        <v>63</v>
      </c>
      <c r="J86" s="1" t="s">
        <v>64</v>
      </c>
      <c r="K86" s="1">
        <v>0</v>
      </c>
      <c r="L86" s="6">
        <v>1028.38585416</v>
      </c>
    </row>
    <row r="87" spans="2:12" x14ac:dyDescent="0.25">
      <c r="B87" s="5">
        <v>6185</v>
      </c>
      <c r="C87" s="1" t="s">
        <v>60</v>
      </c>
      <c r="D87" s="1">
        <v>230</v>
      </c>
      <c r="E87" s="1">
        <v>230</v>
      </c>
      <c r="F87" s="1" t="s">
        <v>10</v>
      </c>
      <c r="G87" s="1" t="s">
        <v>61</v>
      </c>
      <c r="H87" s="1" t="s">
        <v>67</v>
      </c>
      <c r="I87" s="1" t="s">
        <v>63</v>
      </c>
      <c r="J87" s="1" t="s">
        <v>64</v>
      </c>
      <c r="K87" s="1">
        <v>0</v>
      </c>
      <c r="L87" s="6">
        <v>1703.80015486</v>
      </c>
    </row>
    <row r="88" spans="2:12" x14ac:dyDescent="0.25">
      <c r="B88" s="5">
        <v>6186</v>
      </c>
      <c r="C88" s="1" t="s">
        <v>60</v>
      </c>
      <c r="D88" s="1">
        <v>230</v>
      </c>
      <c r="E88" s="1">
        <v>230</v>
      </c>
      <c r="F88" s="1" t="s">
        <v>10</v>
      </c>
      <c r="G88" s="1" t="s">
        <v>61</v>
      </c>
      <c r="H88" s="1" t="s">
        <v>67</v>
      </c>
      <c r="I88" s="1" t="s">
        <v>63</v>
      </c>
      <c r="J88" s="1" t="s">
        <v>64</v>
      </c>
      <c r="K88" s="1">
        <v>0</v>
      </c>
      <c r="L88" s="6">
        <v>1512.3777705</v>
      </c>
    </row>
    <row r="89" spans="2:12" x14ac:dyDescent="0.25">
      <c r="B89" s="5">
        <v>6187</v>
      </c>
      <c r="C89" s="1" t="s">
        <v>60</v>
      </c>
      <c r="D89" s="1">
        <v>230</v>
      </c>
      <c r="E89" s="1">
        <v>230</v>
      </c>
      <c r="F89" s="1" t="s">
        <v>10</v>
      </c>
      <c r="G89" s="1" t="s">
        <v>61</v>
      </c>
      <c r="H89" s="1" t="s">
        <v>62</v>
      </c>
      <c r="I89" s="1" t="s">
        <v>63</v>
      </c>
      <c r="J89" s="1" t="s">
        <v>64</v>
      </c>
      <c r="K89" s="1">
        <v>9</v>
      </c>
      <c r="L89" s="6">
        <v>45654.63217184</v>
      </c>
    </row>
    <row r="90" spans="2:12" x14ac:dyDescent="0.25">
      <c r="B90" s="5">
        <v>6188</v>
      </c>
      <c r="C90" s="1" t="s">
        <v>60</v>
      </c>
      <c r="D90" s="1">
        <v>230</v>
      </c>
      <c r="E90" s="1">
        <v>230</v>
      </c>
      <c r="F90" s="1" t="s">
        <v>10</v>
      </c>
      <c r="G90" s="1" t="s">
        <v>61</v>
      </c>
      <c r="H90" s="1" t="s">
        <v>67</v>
      </c>
      <c r="I90" s="1" t="s">
        <v>63</v>
      </c>
      <c r="J90" s="1" t="s">
        <v>64</v>
      </c>
      <c r="K90" s="1">
        <v>0</v>
      </c>
      <c r="L90" s="6">
        <v>1785.70478142</v>
      </c>
    </row>
    <row r="91" spans="2:12" x14ac:dyDescent="0.25">
      <c r="B91" s="5">
        <v>6189</v>
      </c>
      <c r="C91" s="1" t="s">
        <v>60</v>
      </c>
      <c r="D91" s="1">
        <v>230</v>
      </c>
      <c r="E91" s="1">
        <v>230</v>
      </c>
      <c r="F91" s="1" t="s">
        <v>10</v>
      </c>
      <c r="G91" s="1" t="s">
        <v>61</v>
      </c>
      <c r="H91" s="1" t="s">
        <v>67</v>
      </c>
      <c r="I91" s="1" t="s">
        <v>63</v>
      </c>
      <c r="J91" s="1" t="s">
        <v>64</v>
      </c>
      <c r="K91" s="1">
        <v>0</v>
      </c>
      <c r="L91" s="6">
        <v>706.44760160999999</v>
      </c>
    </row>
    <row r="92" spans="2:12" x14ac:dyDescent="0.25">
      <c r="B92" s="5">
        <v>6190</v>
      </c>
      <c r="C92" s="1" t="s">
        <v>60</v>
      </c>
      <c r="D92" s="1">
        <v>230</v>
      </c>
      <c r="E92" s="1">
        <v>230</v>
      </c>
      <c r="F92" s="1" t="s">
        <v>10</v>
      </c>
      <c r="G92" s="1" t="s">
        <v>61</v>
      </c>
      <c r="H92" s="1" t="s">
        <v>62</v>
      </c>
      <c r="I92" s="1" t="s">
        <v>63</v>
      </c>
      <c r="J92" s="1" t="s">
        <v>64</v>
      </c>
      <c r="K92" s="1">
        <v>0</v>
      </c>
      <c r="L92" s="6">
        <v>1963.27409872</v>
      </c>
    </row>
    <row r="93" spans="2:12" x14ac:dyDescent="0.25">
      <c r="B93" s="5">
        <v>6191</v>
      </c>
      <c r="C93" s="1" t="s">
        <v>60</v>
      </c>
      <c r="D93" s="1">
        <v>230</v>
      </c>
      <c r="E93" s="1">
        <v>230</v>
      </c>
      <c r="F93" s="1" t="s">
        <v>10</v>
      </c>
      <c r="G93" s="1" t="s">
        <v>61</v>
      </c>
      <c r="H93" s="1" t="s">
        <v>67</v>
      </c>
      <c r="I93" s="1" t="s">
        <v>63</v>
      </c>
      <c r="J93" s="1" t="s">
        <v>64</v>
      </c>
      <c r="K93" s="1">
        <v>0</v>
      </c>
      <c r="L93" s="6">
        <v>846.84053672000005</v>
      </c>
    </row>
    <row r="94" spans="2:12" x14ac:dyDescent="0.25">
      <c r="B94" s="5">
        <v>6192</v>
      </c>
      <c r="C94" s="1" t="s">
        <v>60</v>
      </c>
      <c r="D94" s="1">
        <v>230</v>
      </c>
      <c r="E94" s="1">
        <v>230</v>
      </c>
      <c r="F94" s="1" t="s">
        <v>10</v>
      </c>
      <c r="G94" s="1" t="s">
        <v>61</v>
      </c>
      <c r="H94" s="1" t="s">
        <v>67</v>
      </c>
      <c r="I94" s="1" t="s">
        <v>70</v>
      </c>
      <c r="J94" s="1" t="s">
        <v>64</v>
      </c>
      <c r="K94" s="1">
        <v>6</v>
      </c>
      <c r="L94" s="6">
        <v>31403.957569980001</v>
      </c>
    </row>
    <row r="95" spans="2:12" x14ac:dyDescent="0.25">
      <c r="B95" s="5">
        <v>6193</v>
      </c>
      <c r="C95" s="1" t="s">
        <v>60</v>
      </c>
      <c r="D95" s="1">
        <v>230</v>
      </c>
      <c r="E95" s="1">
        <v>230</v>
      </c>
      <c r="F95" s="1" t="s">
        <v>10</v>
      </c>
      <c r="G95" s="1" t="s">
        <v>61</v>
      </c>
      <c r="H95" s="1" t="s">
        <v>67</v>
      </c>
      <c r="I95" s="1" t="s">
        <v>70</v>
      </c>
      <c r="J95" s="1" t="s">
        <v>64</v>
      </c>
      <c r="K95" s="1">
        <v>4</v>
      </c>
      <c r="L95" s="6">
        <v>20356.95069654</v>
      </c>
    </row>
    <row r="96" spans="2:12" x14ac:dyDescent="0.25">
      <c r="B96" s="5">
        <v>6194</v>
      </c>
      <c r="C96" s="1" t="s">
        <v>60</v>
      </c>
      <c r="D96" s="1">
        <v>230</v>
      </c>
      <c r="E96" s="1">
        <v>230</v>
      </c>
      <c r="F96" s="1" t="s">
        <v>10</v>
      </c>
      <c r="G96" s="1" t="s">
        <v>61</v>
      </c>
      <c r="H96" s="1" t="s">
        <v>67</v>
      </c>
      <c r="I96" s="1" t="s">
        <v>70</v>
      </c>
      <c r="J96" s="1" t="s">
        <v>64</v>
      </c>
      <c r="K96" s="1">
        <v>1</v>
      </c>
      <c r="L96" s="6">
        <v>6238.9109163900002</v>
      </c>
    </row>
    <row r="97" spans="2:12" x14ac:dyDescent="0.25">
      <c r="B97" s="5">
        <v>6195</v>
      </c>
      <c r="C97" s="1" t="s">
        <v>60</v>
      </c>
      <c r="D97" s="1">
        <v>230</v>
      </c>
      <c r="E97" s="1">
        <v>230</v>
      </c>
      <c r="F97" s="1" t="s">
        <v>10</v>
      </c>
      <c r="G97" s="1" t="s">
        <v>61</v>
      </c>
      <c r="H97" s="1" t="s">
        <v>67</v>
      </c>
      <c r="I97" s="1" t="s">
        <v>70</v>
      </c>
      <c r="J97" s="1" t="s">
        <v>64</v>
      </c>
      <c r="K97" s="1">
        <v>1</v>
      </c>
      <c r="L97" s="6">
        <v>4932.1060851499997</v>
      </c>
    </row>
    <row r="98" spans="2:12" x14ac:dyDescent="0.25">
      <c r="B98" s="5">
        <v>6196</v>
      </c>
      <c r="C98" s="1" t="s">
        <v>60</v>
      </c>
      <c r="D98" s="1">
        <v>230</v>
      </c>
      <c r="E98" s="1">
        <v>230</v>
      </c>
      <c r="F98" s="1" t="s">
        <v>10</v>
      </c>
      <c r="G98" s="1" t="s">
        <v>61</v>
      </c>
      <c r="H98" s="1" t="s">
        <v>67</v>
      </c>
      <c r="I98" s="1" t="s">
        <v>70</v>
      </c>
      <c r="J98" s="1" t="s">
        <v>64</v>
      </c>
      <c r="K98" s="1">
        <v>2</v>
      </c>
      <c r="L98" s="6">
        <v>9537.3500885800004</v>
      </c>
    </row>
    <row r="99" spans="2:12" x14ac:dyDescent="0.25">
      <c r="B99" s="5">
        <v>6197</v>
      </c>
      <c r="C99" s="1" t="s">
        <v>60</v>
      </c>
      <c r="D99" s="1">
        <v>230</v>
      </c>
      <c r="E99" s="1">
        <v>230</v>
      </c>
      <c r="F99" s="1" t="s">
        <v>10</v>
      </c>
      <c r="G99" s="1" t="s">
        <v>61</v>
      </c>
      <c r="H99" s="1" t="s">
        <v>67</v>
      </c>
      <c r="I99" s="1" t="s">
        <v>70</v>
      </c>
      <c r="J99" s="1" t="s">
        <v>64</v>
      </c>
      <c r="K99" s="1">
        <v>2</v>
      </c>
      <c r="L99" s="6">
        <v>9579.3290005199997</v>
      </c>
    </row>
    <row r="100" spans="2:12" x14ac:dyDescent="0.25">
      <c r="B100" s="5">
        <v>6198</v>
      </c>
      <c r="C100" s="1" t="s">
        <v>60</v>
      </c>
      <c r="D100" s="1">
        <v>230</v>
      </c>
      <c r="E100" s="1">
        <v>230</v>
      </c>
      <c r="F100" s="1" t="s">
        <v>10</v>
      </c>
      <c r="G100" s="1" t="s">
        <v>61</v>
      </c>
      <c r="H100" s="1" t="s">
        <v>67</v>
      </c>
      <c r="I100" s="1" t="s">
        <v>70</v>
      </c>
      <c r="J100" s="1" t="s">
        <v>64</v>
      </c>
      <c r="K100" s="1">
        <v>2</v>
      </c>
      <c r="L100" s="6">
        <v>9449.3746814099995</v>
      </c>
    </row>
    <row r="101" spans="2:12" x14ac:dyDescent="0.25">
      <c r="B101" s="5">
        <v>6199</v>
      </c>
      <c r="C101" s="1" t="s">
        <v>60</v>
      </c>
      <c r="D101" s="1">
        <v>230</v>
      </c>
      <c r="E101" s="1">
        <v>230</v>
      </c>
      <c r="F101" s="1" t="s">
        <v>10</v>
      </c>
      <c r="G101" s="1" t="s">
        <v>61</v>
      </c>
      <c r="H101" s="1" t="s">
        <v>67</v>
      </c>
      <c r="I101" s="1" t="s">
        <v>70</v>
      </c>
      <c r="J101" s="1" t="s">
        <v>64</v>
      </c>
      <c r="K101" s="1">
        <v>2</v>
      </c>
      <c r="L101" s="6">
        <v>9528.8978449999995</v>
      </c>
    </row>
    <row r="102" spans="2:12" x14ac:dyDescent="0.25">
      <c r="B102" s="5">
        <v>6200</v>
      </c>
      <c r="C102" s="1" t="s">
        <v>60</v>
      </c>
      <c r="D102" s="1">
        <v>230</v>
      </c>
      <c r="E102" s="1">
        <v>230</v>
      </c>
      <c r="F102" s="1" t="s">
        <v>10</v>
      </c>
      <c r="G102" s="1" t="s">
        <v>61</v>
      </c>
      <c r="H102" s="1" t="s">
        <v>62</v>
      </c>
      <c r="I102" s="1" t="s">
        <v>63</v>
      </c>
      <c r="J102" s="1" t="s">
        <v>64</v>
      </c>
      <c r="K102" s="1">
        <v>10</v>
      </c>
      <c r="L102" s="6">
        <v>54022.656698999999</v>
      </c>
    </row>
    <row r="103" spans="2:12" x14ac:dyDescent="0.25">
      <c r="B103" s="5">
        <v>6201</v>
      </c>
      <c r="C103" s="1" t="s">
        <v>60</v>
      </c>
      <c r="D103" s="1">
        <v>230</v>
      </c>
      <c r="E103" s="1">
        <v>230</v>
      </c>
      <c r="F103" s="1" t="s">
        <v>10</v>
      </c>
      <c r="G103" s="1" t="s">
        <v>61</v>
      </c>
      <c r="H103" s="1" t="s">
        <v>67</v>
      </c>
      <c r="I103" s="1" t="s">
        <v>63</v>
      </c>
      <c r="J103" s="1" t="s">
        <v>64</v>
      </c>
      <c r="K103" s="1">
        <v>4</v>
      </c>
      <c r="L103" s="6">
        <v>19453.677596059999</v>
      </c>
    </row>
    <row r="104" spans="2:12" x14ac:dyDescent="0.25">
      <c r="B104" s="5">
        <v>6202</v>
      </c>
      <c r="C104" s="1" t="s">
        <v>60</v>
      </c>
      <c r="D104" s="1">
        <v>230</v>
      </c>
      <c r="E104" s="1">
        <v>230</v>
      </c>
      <c r="F104" s="1" t="s">
        <v>10</v>
      </c>
      <c r="G104" s="1" t="s">
        <v>61</v>
      </c>
      <c r="H104" s="1" t="s">
        <v>67</v>
      </c>
      <c r="I104" s="1" t="s">
        <v>63</v>
      </c>
      <c r="J104" s="1" t="s">
        <v>64</v>
      </c>
      <c r="K104" s="1">
        <v>0</v>
      </c>
      <c r="L104" s="6">
        <v>1074.0487973899999</v>
      </c>
    </row>
    <row r="105" spans="2:12" x14ac:dyDescent="0.25">
      <c r="B105" s="5">
        <v>6203</v>
      </c>
      <c r="C105" s="1" t="s">
        <v>68</v>
      </c>
      <c r="D105" s="1">
        <v>60</v>
      </c>
      <c r="E105" s="1">
        <v>60</v>
      </c>
      <c r="F105" s="1" t="s">
        <v>10</v>
      </c>
      <c r="G105" s="1" t="s">
        <v>61</v>
      </c>
      <c r="H105" s="1" t="s">
        <v>67</v>
      </c>
      <c r="I105" s="1" t="s">
        <v>63</v>
      </c>
      <c r="J105" s="1" t="s">
        <v>69</v>
      </c>
      <c r="K105" s="1">
        <v>5</v>
      </c>
      <c r="L105" s="6">
        <v>28339.339720190001</v>
      </c>
    </row>
    <row r="106" spans="2:12" x14ac:dyDescent="0.25">
      <c r="B106" s="5">
        <v>6204</v>
      </c>
      <c r="C106" s="1" t="s">
        <v>68</v>
      </c>
      <c r="D106" s="1">
        <v>60</v>
      </c>
      <c r="E106" s="1">
        <v>60</v>
      </c>
      <c r="F106" s="1" t="s">
        <v>10</v>
      </c>
      <c r="G106" s="1" t="s">
        <v>61</v>
      </c>
      <c r="H106" s="1" t="s">
        <v>67</v>
      </c>
      <c r="I106" s="1" t="s">
        <v>63</v>
      </c>
      <c r="J106" s="1" t="s">
        <v>69</v>
      </c>
      <c r="K106" s="1">
        <v>3</v>
      </c>
      <c r="L106" s="6">
        <v>16672.703433070001</v>
      </c>
    </row>
    <row r="107" spans="2:12" x14ac:dyDescent="0.25">
      <c r="B107" s="5">
        <v>6205</v>
      </c>
      <c r="C107" s="1" t="s">
        <v>68</v>
      </c>
      <c r="D107" s="1">
        <v>60</v>
      </c>
      <c r="E107" s="1">
        <v>60</v>
      </c>
      <c r="F107" s="1" t="s">
        <v>10</v>
      </c>
      <c r="G107" s="1" t="s">
        <v>61</v>
      </c>
      <c r="H107" s="1" t="s">
        <v>67</v>
      </c>
      <c r="I107" s="1" t="s">
        <v>63</v>
      </c>
      <c r="J107" s="1" t="s">
        <v>69</v>
      </c>
      <c r="K107" s="1">
        <v>3</v>
      </c>
      <c r="L107" s="6">
        <v>17699.151416799999</v>
      </c>
    </row>
    <row r="108" spans="2:12" x14ac:dyDescent="0.25">
      <c r="B108" s="5">
        <v>6206</v>
      </c>
      <c r="C108" s="1" t="s">
        <v>68</v>
      </c>
      <c r="D108" s="1">
        <v>60</v>
      </c>
      <c r="E108" s="1">
        <v>60</v>
      </c>
      <c r="F108" s="1" t="s">
        <v>10</v>
      </c>
      <c r="G108" s="1" t="s">
        <v>61</v>
      </c>
      <c r="H108" s="1" t="s">
        <v>67</v>
      </c>
      <c r="I108" s="1" t="s">
        <v>63</v>
      </c>
      <c r="J108" s="1" t="s">
        <v>69</v>
      </c>
      <c r="K108" s="1">
        <v>4</v>
      </c>
      <c r="L108" s="6">
        <v>20828.692551960001</v>
      </c>
    </row>
    <row r="109" spans="2:12" x14ac:dyDescent="0.25">
      <c r="B109" s="5">
        <v>6207</v>
      </c>
      <c r="C109" s="1" t="s">
        <v>68</v>
      </c>
      <c r="D109" s="1">
        <v>60</v>
      </c>
      <c r="E109" s="1">
        <v>60</v>
      </c>
      <c r="F109" s="1" t="s">
        <v>10</v>
      </c>
      <c r="G109" s="1" t="s">
        <v>61</v>
      </c>
      <c r="H109" s="1" t="s">
        <v>67</v>
      </c>
      <c r="I109" s="1" t="s">
        <v>63</v>
      </c>
      <c r="J109" s="1" t="s">
        <v>69</v>
      </c>
      <c r="K109" s="1">
        <v>2</v>
      </c>
      <c r="L109" s="6">
        <v>8648.2434540100003</v>
      </c>
    </row>
    <row r="110" spans="2:12" x14ac:dyDescent="0.25">
      <c r="B110" s="5">
        <v>6208</v>
      </c>
      <c r="C110" s="1" t="s">
        <v>68</v>
      </c>
      <c r="D110" s="1">
        <v>60</v>
      </c>
      <c r="E110" s="1">
        <v>60</v>
      </c>
      <c r="F110" s="1" t="s">
        <v>10</v>
      </c>
      <c r="G110" s="1" t="s">
        <v>61</v>
      </c>
      <c r="H110" s="1" t="s">
        <v>67</v>
      </c>
      <c r="I110" s="1" t="s">
        <v>63</v>
      </c>
      <c r="J110" s="1" t="s">
        <v>69</v>
      </c>
      <c r="K110" s="1">
        <v>1</v>
      </c>
      <c r="L110" s="6">
        <v>3289.6796093500002</v>
      </c>
    </row>
    <row r="111" spans="2:12" x14ac:dyDescent="0.25">
      <c r="B111" s="5">
        <v>6209</v>
      </c>
      <c r="C111" s="1" t="s">
        <v>68</v>
      </c>
      <c r="D111" s="1">
        <v>60</v>
      </c>
      <c r="E111" s="1">
        <v>60</v>
      </c>
      <c r="F111" s="1" t="s">
        <v>10</v>
      </c>
      <c r="G111" s="1" t="s">
        <v>61</v>
      </c>
      <c r="H111" s="1" t="s">
        <v>67</v>
      </c>
      <c r="I111" s="1" t="s">
        <v>63</v>
      </c>
      <c r="J111" s="1" t="s">
        <v>69</v>
      </c>
      <c r="K111" s="1">
        <v>1</v>
      </c>
      <c r="L111" s="6">
        <v>2772.1254969199999</v>
      </c>
    </row>
    <row r="112" spans="2:12" x14ac:dyDescent="0.25">
      <c r="B112" s="5">
        <v>6210</v>
      </c>
      <c r="C112" s="1" t="s">
        <v>68</v>
      </c>
      <c r="D112" s="1">
        <v>60</v>
      </c>
      <c r="E112" s="1">
        <v>60</v>
      </c>
      <c r="F112" s="1" t="s">
        <v>10</v>
      </c>
      <c r="G112" s="1" t="s">
        <v>61</v>
      </c>
      <c r="H112" s="1" t="s">
        <v>67</v>
      </c>
      <c r="I112" s="1" t="s">
        <v>63</v>
      </c>
      <c r="J112" s="1" t="s">
        <v>69</v>
      </c>
      <c r="K112" s="1">
        <v>2</v>
      </c>
      <c r="L112" s="6">
        <v>9387.9172828800001</v>
      </c>
    </row>
    <row r="113" spans="2:12" x14ac:dyDescent="0.25">
      <c r="B113" s="5">
        <v>6211</v>
      </c>
      <c r="C113" s="1" t="s">
        <v>68</v>
      </c>
      <c r="D113" s="1">
        <v>60</v>
      </c>
      <c r="E113" s="1">
        <v>60</v>
      </c>
      <c r="F113" s="1" t="s">
        <v>10</v>
      </c>
      <c r="G113" s="1" t="s">
        <v>61</v>
      </c>
      <c r="H113" s="1" t="s">
        <v>62</v>
      </c>
      <c r="I113" s="1" t="s">
        <v>63</v>
      </c>
      <c r="J113" s="1" t="s">
        <v>69</v>
      </c>
      <c r="K113" s="1">
        <v>5</v>
      </c>
      <c r="L113" s="6">
        <v>27588.525865809999</v>
      </c>
    </row>
    <row r="114" spans="2:12" x14ac:dyDescent="0.25">
      <c r="B114" s="5">
        <v>6212</v>
      </c>
      <c r="C114" s="1" t="s">
        <v>68</v>
      </c>
      <c r="D114" s="1">
        <v>60</v>
      </c>
      <c r="E114" s="1">
        <v>60</v>
      </c>
      <c r="F114" s="1" t="s">
        <v>10</v>
      </c>
      <c r="G114" s="1" t="s">
        <v>61</v>
      </c>
      <c r="H114" s="1" t="s">
        <v>67</v>
      </c>
      <c r="I114" s="1" t="s">
        <v>63</v>
      </c>
      <c r="J114" s="1" t="s">
        <v>69</v>
      </c>
      <c r="K114" s="1">
        <v>4</v>
      </c>
      <c r="L114" s="6">
        <v>20939.145134629998</v>
      </c>
    </row>
    <row r="115" spans="2:12" x14ac:dyDescent="0.25">
      <c r="B115" s="5">
        <v>6213</v>
      </c>
      <c r="C115" s="1" t="s">
        <v>68</v>
      </c>
      <c r="D115" s="1">
        <v>60</v>
      </c>
      <c r="E115" s="1">
        <v>60</v>
      </c>
      <c r="F115" s="1" t="s">
        <v>10</v>
      </c>
      <c r="G115" s="1" t="s">
        <v>61</v>
      </c>
      <c r="H115" s="1" t="s">
        <v>67</v>
      </c>
      <c r="I115" s="1" t="s">
        <v>63</v>
      </c>
      <c r="J115" s="1" t="s">
        <v>69</v>
      </c>
      <c r="K115" s="1">
        <v>0</v>
      </c>
      <c r="L115" s="6">
        <v>387.58317510000001</v>
      </c>
    </row>
    <row r="116" spans="2:12" x14ac:dyDescent="0.25">
      <c r="B116" s="5">
        <v>6214</v>
      </c>
      <c r="C116" s="1" t="s">
        <v>68</v>
      </c>
      <c r="D116" s="1">
        <v>60</v>
      </c>
      <c r="E116" s="1">
        <v>60</v>
      </c>
      <c r="F116" s="1" t="s">
        <v>10</v>
      </c>
      <c r="G116" s="1" t="s">
        <v>61</v>
      </c>
      <c r="H116" s="1" t="s">
        <v>67</v>
      </c>
      <c r="I116" s="1" t="s">
        <v>63</v>
      </c>
      <c r="J116" s="1" t="s">
        <v>69</v>
      </c>
      <c r="K116" s="1">
        <v>0</v>
      </c>
      <c r="L116" s="6">
        <v>76.688086249999998</v>
      </c>
    </row>
    <row r="117" spans="2:12" x14ac:dyDescent="0.25">
      <c r="B117" s="5">
        <v>6215</v>
      </c>
      <c r="C117" s="1" t="s">
        <v>68</v>
      </c>
      <c r="D117" s="1">
        <v>60</v>
      </c>
      <c r="E117" s="1">
        <v>60</v>
      </c>
      <c r="F117" s="1" t="s">
        <v>10</v>
      </c>
      <c r="G117" s="1" t="s">
        <v>61</v>
      </c>
      <c r="H117" s="1" t="s">
        <v>67</v>
      </c>
      <c r="I117" s="1" t="s">
        <v>63</v>
      </c>
      <c r="J117" s="1" t="s">
        <v>69</v>
      </c>
      <c r="K117" s="1">
        <v>1</v>
      </c>
      <c r="L117" s="6">
        <v>6836.0828792900002</v>
      </c>
    </row>
    <row r="118" spans="2:12" x14ac:dyDescent="0.25">
      <c r="B118" s="5">
        <v>6216</v>
      </c>
      <c r="C118" s="1" t="s">
        <v>60</v>
      </c>
      <c r="D118" s="1">
        <v>230</v>
      </c>
      <c r="E118" s="1">
        <v>230</v>
      </c>
      <c r="F118" s="1" t="s">
        <v>10</v>
      </c>
      <c r="G118" s="1" t="s">
        <v>61</v>
      </c>
      <c r="H118" s="1" t="s">
        <v>67</v>
      </c>
      <c r="I118" s="1" t="s">
        <v>63</v>
      </c>
      <c r="J118" s="1" t="s">
        <v>64</v>
      </c>
      <c r="K118" s="1">
        <v>0</v>
      </c>
      <c r="L118" s="6">
        <v>213.76464544000001</v>
      </c>
    </row>
    <row r="119" spans="2:12" x14ac:dyDescent="0.25">
      <c r="B119" s="5">
        <v>6217</v>
      </c>
      <c r="C119" s="1" t="s">
        <v>68</v>
      </c>
      <c r="D119" s="1">
        <v>60</v>
      </c>
      <c r="E119" s="1">
        <v>60</v>
      </c>
      <c r="F119" s="1" t="s">
        <v>10</v>
      </c>
      <c r="G119" s="1" t="s">
        <v>61</v>
      </c>
      <c r="H119" s="1" t="s">
        <v>67</v>
      </c>
      <c r="I119" s="1" t="s">
        <v>63</v>
      </c>
      <c r="J119" s="1" t="s">
        <v>69</v>
      </c>
      <c r="K119" s="1">
        <v>2</v>
      </c>
      <c r="L119" s="6">
        <v>11153.01983358</v>
      </c>
    </row>
    <row r="120" spans="2:12" x14ac:dyDescent="0.25">
      <c r="B120" s="5">
        <v>6218</v>
      </c>
      <c r="C120" s="1" t="s">
        <v>68</v>
      </c>
      <c r="D120" s="1">
        <v>60</v>
      </c>
      <c r="E120" s="1">
        <v>60</v>
      </c>
      <c r="F120" s="1" t="s">
        <v>10</v>
      </c>
      <c r="G120" s="1" t="s">
        <v>61</v>
      </c>
      <c r="H120" s="1" t="s">
        <v>67</v>
      </c>
      <c r="I120" s="1" t="s">
        <v>63</v>
      </c>
      <c r="J120" s="1" t="s">
        <v>69</v>
      </c>
      <c r="K120" s="1">
        <v>3</v>
      </c>
      <c r="L120" s="6">
        <v>18235.181999330001</v>
      </c>
    </row>
    <row r="121" spans="2:12" x14ac:dyDescent="0.25">
      <c r="B121" s="5">
        <v>6219</v>
      </c>
      <c r="C121" s="1" t="s">
        <v>68</v>
      </c>
      <c r="D121" s="1">
        <v>60</v>
      </c>
      <c r="E121" s="1">
        <v>60</v>
      </c>
      <c r="F121" s="1" t="s">
        <v>10</v>
      </c>
      <c r="G121" s="1" t="s">
        <v>61</v>
      </c>
      <c r="H121" s="1" t="s">
        <v>67</v>
      </c>
      <c r="I121" s="1" t="s">
        <v>63</v>
      </c>
      <c r="J121" s="1" t="s">
        <v>69</v>
      </c>
      <c r="K121" s="1">
        <v>0</v>
      </c>
      <c r="L121" s="6">
        <v>335.92589533</v>
      </c>
    </row>
    <row r="122" spans="2:12" x14ac:dyDescent="0.25">
      <c r="B122" s="5">
        <v>6220</v>
      </c>
      <c r="C122" s="1" t="s">
        <v>68</v>
      </c>
      <c r="D122" s="1">
        <v>60</v>
      </c>
      <c r="E122" s="1">
        <v>60</v>
      </c>
      <c r="F122" s="1" t="s">
        <v>10</v>
      </c>
      <c r="G122" s="1" t="s">
        <v>61</v>
      </c>
      <c r="H122" s="1" t="s">
        <v>67</v>
      </c>
      <c r="I122" s="1" t="s">
        <v>63</v>
      </c>
      <c r="J122" s="1" t="s">
        <v>69</v>
      </c>
      <c r="K122" s="1">
        <v>0</v>
      </c>
      <c r="L122" s="6">
        <v>270.42244483000002</v>
      </c>
    </row>
    <row r="123" spans="2:12" x14ac:dyDescent="0.25">
      <c r="B123" s="5">
        <v>6221</v>
      </c>
      <c r="C123" s="1" t="s">
        <v>68</v>
      </c>
      <c r="D123" s="1">
        <v>60</v>
      </c>
      <c r="E123" s="1">
        <v>60</v>
      </c>
      <c r="F123" s="1" t="s">
        <v>10</v>
      </c>
      <c r="G123" s="1" t="s">
        <v>61</v>
      </c>
      <c r="H123" s="1" t="s">
        <v>67</v>
      </c>
      <c r="I123" s="1" t="s">
        <v>63</v>
      </c>
      <c r="J123" s="1" t="s">
        <v>69</v>
      </c>
      <c r="K123" s="1">
        <v>1</v>
      </c>
      <c r="L123" s="6">
        <v>7914.6172813100002</v>
      </c>
    </row>
    <row r="124" spans="2:12" x14ac:dyDescent="0.25">
      <c r="B124" s="5">
        <v>6222</v>
      </c>
      <c r="C124" s="1" t="s">
        <v>68</v>
      </c>
      <c r="D124" s="1">
        <v>60</v>
      </c>
      <c r="E124" s="1">
        <v>60</v>
      </c>
      <c r="F124" s="1" t="s">
        <v>10</v>
      </c>
      <c r="G124" s="1" t="s">
        <v>61</v>
      </c>
      <c r="H124" s="1" t="s">
        <v>67</v>
      </c>
      <c r="I124" s="1" t="s">
        <v>63</v>
      </c>
      <c r="J124" s="1" t="s">
        <v>69</v>
      </c>
      <c r="K124" s="1">
        <v>0</v>
      </c>
      <c r="L124" s="6">
        <v>1349.68040993</v>
      </c>
    </row>
    <row r="125" spans="2:12" x14ac:dyDescent="0.25">
      <c r="B125" s="5">
        <v>6223</v>
      </c>
      <c r="C125" s="1" t="s">
        <v>68</v>
      </c>
      <c r="D125" s="1">
        <v>60</v>
      </c>
      <c r="E125" s="1">
        <v>60</v>
      </c>
      <c r="F125" s="1" t="s">
        <v>10</v>
      </c>
      <c r="G125" s="1" t="s">
        <v>61</v>
      </c>
      <c r="H125" s="1" t="s">
        <v>67</v>
      </c>
      <c r="I125" s="1" t="s">
        <v>63</v>
      </c>
      <c r="J125" s="1" t="s">
        <v>69</v>
      </c>
      <c r="K125" s="1">
        <v>7</v>
      </c>
      <c r="L125" s="6">
        <v>37275.213727549999</v>
      </c>
    </row>
    <row r="126" spans="2:12" x14ac:dyDescent="0.25">
      <c r="B126" s="5">
        <v>6224</v>
      </c>
      <c r="C126" s="1" t="s">
        <v>68</v>
      </c>
      <c r="D126" s="1">
        <v>60</v>
      </c>
      <c r="E126" s="1">
        <v>60</v>
      </c>
      <c r="F126" s="1" t="s">
        <v>10</v>
      </c>
      <c r="G126" s="1" t="s">
        <v>61</v>
      </c>
      <c r="H126" s="1" t="s">
        <v>67</v>
      </c>
      <c r="I126" s="1" t="s">
        <v>63</v>
      </c>
      <c r="J126" s="1" t="s">
        <v>69</v>
      </c>
      <c r="K126" s="1">
        <v>1</v>
      </c>
      <c r="L126" s="6">
        <v>3166.7377149700001</v>
      </c>
    </row>
    <row r="127" spans="2:12" x14ac:dyDescent="0.25">
      <c r="B127" s="5">
        <v>6225</v>
      </c>
      <c r="C127" s="1" t="s">
        <v>68</v>
      </c>
      <c r="D127" s="1">
        <v>60</v>
      </c>
      <c r="E127" s="1">
        <v>60</v>
      </c>
      <c r="F127" s="1" t="s">
        <v>10</v>
      </c>
      <c r="G127" s="1" t="s">
        <v>61</v>
      </c>
      <c r="H127" s="1" t="s">
        <v>67</v>
      </c>
      <c r="I127" s="1" t="s">
        <v>63</v>
      </c>
      <c r="J127" s="1" t="s">
        <v>69</v>
      </c>
      <c r="K127" s="1">
        <v>0</v>
      </c>
      <c r="L127" s="6">
        <v>200.64950250999999</v>
      </c>
    </row>
    <row r="128" spans="2:12" x14ac:dyDescent="0.25">
      <c r="B128" s="5">
        <v>6226</v>
      </c>
      <c r="C128" s="1" t="s">
        <v>68</v>
      </c>
      <c r="D128" s="1">
        <v>60</v>
      </c>
      <c r="E128" s="1">
        <v>60</v>
      </c>
      <c r="F128" s="1" t="s">
        <v>10</v>
      </c>
      <c r="G128" s="1" t="s">
        <v>61</v>
      </c>
      <c r="H128" s="1" t="s">
        <v>67</v>
      </c>
      <c r="I128" s="1" t="s">
        <v>63</v>
      </c>
      <c r="J128" s="1" t="s">
        <v>69</v>
      </c>
      <c r="K128" s="1">
        <v>0</v>
      </c>
      <c r="L128" s="6">
        <v>2124.3989898300001</v>
      </c>
    </row>
    <row r="129" spans="2:12" x14ac:dyDescent="0.25">
      <c r="B129" s="5">
        <v>6227</v>
      </c>
      <c r="C129" s="1" t="s">
        <v>68</v>
      </c>
      <c r="D129" s="1">
        <v>60</v>
      </c>
      <c r="E129" s="1">
        <v>60</v>
      </c>
      <c r="F129" s="1" t="s">
        <v>10</v>
      </c>
      <c r="G129" s="1" t="s">
        <v>61</v>
      </c>
      <c r="H129" s="1" t="s">
        <v>67</v>
      </c>
      <c r="I129" s="1" t="s">
        <v>63</v>
      </c>
      <c r="J129" s="1" t="s">
        <v>69</v>
      </c>
      <c r="K129" s="1">
        <v>1</v>
      </c>
      <c r="L129" s="6">
        <v>2697.3370834900002</v>
      </c>
    </row>
    <row r="130" spans="2:12" x14ac:dyDescent="0.25">
      <c r="B130" s="5">
        <v>6228</v>
      </c>
      <c r="C130" s="1" t="s">
        <v>68</v>
      </c>
      <c r="D130" s="1">
        <v>60</v>
      </c>
      <c r="E130" s="1">
        <v>60</v>
      </c>
      <c r="F130" s="1" t="s">
        <v>10</v>
      </c>
      <c r="G130" s="1" t="s">
        <v>61</v>
      </c>
      <c r="H130" s="1" t="s">
        <v>67</v>
      </c>
      <c r="I130" s="1" t="s">
        <v>63</v>
      </c>
      <c r="J130" s="1" t="s">
        <v>69</v>
      </c>
      <c r="K130" s="1">
        <v>1</v>
      </c>
      <c r="L130" s="6">
        <v>5726.1951781899998</v>
      </c>
    </row>
    <row r="131" spans="2:12" x14ac:dyDescent="0.25">
      <c r="B131" s="5">
        <v>6229</v>
      </c>
      <c r="C131" s="1" t="s">
        <v>68</v>
      </c>
      <c r="D131" s="1">
        <v>60</v>
      </c>
      <c r="E131" s="1">
        <v>60</v>
      </c>
      <c r="F131" s="1" t="s">
        <v>10</v>
      </c>
      <c r="G131" s="1" t="s">
        <v>61</v>
      </c>
      <c r="H131" s="1" t="s">
        <v>67</v>
      </c>
      <c r="I131" s="1" t="s">
        <v>70</v>
      </c>
      <c r="J131" s="1" t="s">
        <v>69</v>
      </c>
      <c r="K131" s="1">
        <v>1</v>
      </c>
      <c r="L131" s="6">
        <v>3937.7590033299998</v>
      </c>
    </row>
    <row r="132" spans="2:12" x14ac:dyDescent="0.25">
      <c r="B132" s="5">
        <v>6230</v>
      </c>
      <c r="C132" s="1" t="s">
        <v>68</v>
      </c>
      <c r="D132" s="1">
        <v>60</v>
      </c>
      <c r="E132" s="1">
        <v>60</v>
      </c>
      <c r="F132" s="1" t="s">
        <v>10</v>
      </c>
      <c r="G132" s="1" t="s">
        <v>61</v>
      </c>
      <c r="H132" s="1" t="s">
        <v>67</v>
      </c>
      <c r="I132" s="1" t="s">
        <v>63</v>
      </c>
      <c r="J132" s="1" t="s">
        <v>69</v>
      </c>
      <c r="K132" s="1">
        <v>2</v>
      </c>
      <c r="L132" s="6">
        <v>11757.00662462</v>
      </c>
    </row>
    <row r="133" spans="2:12" x14ac:dyDescent="0.25">
      <c r="B133" s="5">
        <v>6231</v>
      </c>
      <c r="C133" s="1" t="s">
        <v>68</v>
      </c>
      <c r="D133" s="1">
        <v>60</v>
      </c>
      <c r="E133" s="1">
        <v>60</v>
      </c>
      <c r="F133" s="1" t="s">
        <v>10</v>
      </c>
      <c r="G133" s="1" t="s">
        <v>61</v>
      </c>
      <c r="H133" s="1" t="s">
        <v>67</v>
      </c>
      <c r="I133" s="1" t="s">
        <v>63</v>
      </c>
      <c r="J133" s="1" t="s">
        <v>69</v>
      </c>
      <c r="K133" s="1">
        <v>1</v>
      </c>
      <c r="L133" s="6">
        <v>5765.0056799599997</v>
      </c>
    </row>
    <row r="134" spans="2:12" x14ac:dyDescent="0.25">
      <c r="B134" s="5">
        <v>6232</v>
      </c>
      <c r="C134" s="1" t="s">
        <v>68</v>
      </c>
      <c r="D134" s="1">
        <v>60</v>
      </c>
      <c r="E134" s="1">
        <v>60</v>
      </c>
      <c r="F134" s="1" t="s">
        <v>10</v>
      </c>
      <c r="G134" s="1" t="s">
        <v>61</v>
      </c>
      <c r="H134" s="1" t="s">
        <v>67</v>
      </c>
      <c r="I134" s="1" t="s">
        <v>63</v>
      </c>
      <c r="J134" s="1" t="s">
        <v>69</v>
      </c>
      <c r="K134" s="1">
        <v>6</v>
      </c>
      <c r="L134" s="6">
        <v>33069.961116029997</v>
      </c>
    </row>
    <row r="135" spans="2:12" x14ac:dyDescent="0.25">
      <c r="B135" s="5">
        <v>6233</v>
      </c>
      <c r="C135" s="1" t="s">
        <v>68</v>
      </c>
      <c r="D135" s="1">
        <v>60</v>
      </c>
      <c r="E135" s="1">
        <v>60</v>
      </c>
      <c r="F135" s="1" t="s">
        <v>10</v>
      </c>
      <c r="G135" s="1" t="s">
        <v>61</v>
      </c>
      <c r="H135" s="1" t="s">
        <v>67</v>
      </c>
      <c r="I135" s="1" t="s">
        <v>63</v>
      </c>
      <c r="J135" s="1" t="s">
        <v>69</v>
      </c>
      <c r="K135" s="1">
        <v>2</v>
      </c>
      <c r="L135" s="6">
        <v>11327.24120036</v>
      </c>
    </row>
    <row r="136" spans="2:12" x14ac:dyDescent="0.25">
      <c r="B136" s="5">
        <v>6234</v>
      </c>
      <c r="C136" s="1" t="s">
        <v>68</v>
      </c>
      <c r="D136" s="1">
        <v>60</v>
      </c>
      <c r="E136" s="1">
        <v>60</v>
      </c>
      <c r="F136" s="1" t="s">
        <v>10</v>
      </c>
      <c r="G136" s="1" t="s">
        <v>61</v>
      </c>
      <c r="H136" s="1" t="s">
        <v>67</v>
      </c>
      <c r="I136" s="1" t="s">
        <v>63</v>
      </c>
      <c r="J136" s="1" t="s">
        <v>69</v>
      </c>
      <c r="K136" s="1">
        <v>1</v>
      </c>
      <c r="L136" s="6">
        <v>7620.7219913199997</v>
      </c>
    </row>
    <row r="137" spans="2:12" x14ac:dyDescent="0.25">
      <c r="B137" s="5">
        <v>6235</v>
      </c>
      <c r="C137" s="1" t="s">
        <v>68</v>
      </c>
      <c r="D137" s="1">
        <v>60</v>
      </c>
      <c r="E137" s="1">
        <v>60</v>
      </c>
      <c r="F137" s="1" t="s">
        <v>10</v>
      </c>
      <c r="G137" s="1" t="s">
        <v>61</v>
      </c>
      <c r="H137" s="1" t="s">
        <v>67</v>
      </c>
      <c r="I137" s="1" t="s">
        <v>63</v>
      </c>
      <c r="J137" s="1" t="s">
        <v>69</v>
      </c>
      <c r="K137" s="1">
        <v>3</v>
      </c>
      <c r="L137" s="6">
        <v>15929.1942026</v>
      </c>
    </row>
    <row r="138" spans="2:12" x14ac:dyDescent="0.25">
      <c r="B138" s="5">
        <v>6236</v>
      </c>
      <c r="C138" s="1" t="s">
        <v>68</v>
      </c>
      <c r="D138" s="1">
        <v>60</v>
      </c>
      <c r="E138" s="1">
        <v>60</v>
      </c>
      <c r="F138" s="1" t="s">
        <v>10</v>
      </c>
      <c r="G138" s="1" t="s">
        <v>61</v>
      </c>
      <c r="H138" s="1" t="s">
        <v>67</v>
      </c>
      <c r="I138" s="1" t="s">
        <v>63</v>
      </c>
      <c r="J138" s="1" t="s">
        <v>69</v>
      </c>
      <c r="K138" s="1">
        <v>0</v>
      </c>
      <c r="L138" s="6">
        <v>142.85300957999999</v>
      </c>
    </row>
    <row r="139" spans="2:12" x14ac:dyDescent="0.25">
      <c r="B139" s="5">
        <v>6237</v>
      </c>
      <c r="C139" s="1" t="s">
        <v>68</v>
      </c>
      <c r="D139" s="1">
        <v>60</v>
      </c>
      <c r="E139" s="1">
        <v>60</v>
      </c>
      <c r="F139" s="1" t="s">
        <v>10</v>
      </c>
      <c r="G139" s="1" t="s">
        <v>61</v>
      </c>
      <c r="H139" s="1" t="s">
        <v>67</v>
      </c>
      <c r="I139" s="1" t="s">
        <v>63</v>
      </c>
      <c r="J139" s="1" t="s">
        <v>69</v>
      </c>
      <c r="K139" s="1">
        <v>1</v>
      </c>
      <c r="L139" s="6">
        <v>3940.2418222000001</v>
      </c>
    </row>
    <row r="140" spans="2:12" x14ac:dyDescent="0.25">
      <c r="B140" s="5">
        <v>6238</v>
      </c>
      <c r="C140" s="1" t="s">
        <v>68</v>
      </c>
      <c r="D140" s="1">
        <v>60</v>
      </c>
      <c r="E140" s="1">
        <v>60</v>
      </c>
      <c r="F140" s="1" t="s">
        <v>10</v>
      </c>
      <c r="G140" s="1" t="s">
        <v>61</v>
      </c>
      <c r="H140" s="1" t="s">
        <v>67</v>
      </c>
      <c r="I140" s="1" t="s">
        <v>63</v>
      </c>
      <c r="J140" s="1" t="s">
        <v>69</v>
      </c>
      <c r="K140" s="1">
        <v>3</v>
      </c>
      <c r="L140" s="6">
        <v>15577.10126908</v>
      </c>
    </row>
    <row r="141" spans="2:12" x14ac:dyDescent="0.25">
      <c r="B141" s="5">
        <v>6239</v>
      </c>
      <c r="C141" s="1" t="s">
        <v>68</v>
      </c>
      <c r="D141" s="1">
        <v>60</v>
      </c>
      <c r="E141" s="1">
        <v>60</v>
      </c>
      <c r="F141" s="1" t="s">
        <v>10</v>
      </c>
      <c r="G141" s="1" t="s">
        <v>61</v>
      </c>
      <c r="H141" s="1" t="s">
        <v>67</v>
      </c>
      <c r="I141" s="1" t="s">
        <v>63</v>
      </c>
      <c r="J141" s="1" t="s">
        <v>69</v>
      </c>
      <c r="K141" s="1">
        <v>2</v>
      </c>
      <c r="L141" s="6">
        <v>12132.712500789999</v>
      </c>
    </row>
    <row r="142" spans="2:12" x14ac:dyDescent="0.25">
      <c r="B142" s="5">
        <v>6240</v>
      </c>
      <c r="C142" s="1" t="s">
        <v>68</v>
      </c>
      <c r="D142" s="1">
        <v>60</v>
      </c>
      <c r="E142" s="1">
        <v>60</v>
      </c>
      <c r="F142" s="1" t="s">
        <v>10</v>
      </c>
      <c r="G142" s="1" t="s">
        <v>61</v>
      </c>
      <c r="H142" s="1" t="s">
        <v>67</v>
      </c>
      <c r="I142" s="1" t="s">
        <v>63</v>
      </c>
      <c r="J142" s="1" t="s">
        <v>69</v>
      </c>
      <c r="K142" s="1">
        <v>2</v>
      </c>
      <c r="L142" s="6">
        <v>9448.8597483699996</v>
      </c>
    </row>
    <row r="143" spans="2:12" x14ac:dyDescent="0.25">
      <c r="B143" s="5">
        <v>6241</v>
      </c>
      <c r="C143" s="1" t="s">
        <v>68</v>
      </c>
      <c r="D143" s="1">
        <v>60</v>
      </c>
      <c r="E143" s="1">
        <v>60</v>
      </c>
      <c r="F143" s="1" t="s">
        <v>10</v>
      </c>
      <c r="G143" s="1" t="s">
        <v>61</v>
      </c>
      <c r="H143" s="1" t="s">
        <v>67</v>
      </c>
      <c r="I143" s="1" t="s">
        <v>63</v>
      </c>
      <c r="J143" s="1" t="s">
        <v>69</v>
      </c>
      <c r="K143" s="1">
        <v>1</v>
      </c>
      <c r="L143" s="6">
        <v>5893.66944212</v>
      </c>
    </row>
    <row r="144" spans="2:12" x14ac:dyDescent="0.25">
      <c r="B144" s="5">
        <v>6242</v>
      </c>
      <c r="C144" s="1" t="s">
        <v>68</v>
      </c>
      <c r="D144" s="1">
        <v>60</v>
      </c>
      <c r="E144" s="1">
        <v>60</v>
      </c>
      <c r="F144" s="1" t="s">
        <v>10</v>
      </c>
      <c r="G144" s="1" t="s">
        <v>61</v>
      </c>
      <c r="H144" s="1" t="s">
        <v>67</v>
      </c>
      <c r="I144" s="1" t="s">
        <v>63</v>
      </c>
      <c r="J144" s="1" t="s">
        <v>69</v>
      </c>
      <c r="K144" s="1">
        <v>3</v>
      </c>
      <c r="L144" s="6">
        <v>14351.82722327</v>
      </c>
    </row>
    <row r="145" spans="2:12" x14ac:dyDescent="0.25">
      <c r="B145" s="5">
        <v>6243</v>
      </c>
      <c r="C145" s="1" t="s">
        <v>68</v>
      </c>
      <c r="D145" s="1">
        <v>60</v>
      </c>
      <c r="E145" s="1">
        <v>60</v>
      </c>
      <c r="F145" s="1" t="s">
        <v>10</v>
      </c>
      <c r="G145" s="1" t="s">
        <v>61</v>
      </c>
      <c r="H145" s="1" t="s">
        <v>67</v>
      </c>
      <c r="I145" s="1" t="s">
        <v>63</v>
      </c>
      <c r="J145" s="1" t="s">
        <v>69</v>
      </c>
      <c r="K145" s="1">
        <v>0</v>
      </c>
      <c r="L145" s="6">
        <v>2567.27080884</v>
      </c>
    </row>
    <row r="146" spans="2:12" x14ac:dyDescent="0.25">
      <c r="B146" s="5">
        <v>6244</v>
      </c>
      <c r="C146" s="1" t="s">
        <v>68</v>
      </c>
      <c r="D146" s="1">
        <v>60</v>
      </c>
      <c r="E146" s="1">
        <v>60</v>
      </c>
      <c r="F146" s="1" t="s">
        <v>10</v>
      </c>
      <c r="G146" s="1" t="s">
        <v>61</v>
      </c>
      <c r="H146" s="1" t="s">
        <v>67</v>
      </c>
      <c r="I146" s="1" t="s">
        <v>63</v>
      </c>
      <c r="J146" s="1" t="s">
        <v>69</v>
      </c>
      <c r="K146" s="1">
        <v>1</v>
      </c>
      <c r="L146" s="6">
        <v>3587.5270615700001</v>
      </c>
    </row>
    <row r="147" spans="2:12" x14ac:dyDescent="0.25">
      <c r="B147" s="5">
        <v>6245</v>
      </c>
      <c r="C147" s="1" t="s">
        <v>68</v>
      </c>
      <c r="D147" s="1">
        <v>60</v>
      </c>
      <c r="E147" s="1">
        <v>60</v>
      </c>
      <c r="F147" s="1" t="s">
        <v>10</v>
      </c>
      <c r="G147" s="1" t="s">
        <v>61</v>
      </c>
      <c r="H147" s="1" t="s">
        <v>67</v>
      </c>
      <c r="I147" s="1" t="s">
        <v>63</v>
      </c>
      <c r="J147" s="1" t="s">
        <v>69</v>
      </c>
      <c r="K147" s="1">
        <v>1</v>
      </c>
      <c r="L147" s="6">
        <v>5147.5120984900004</v>
      </c>
    </row>
    <row r="148" spans="2:12" x14ac:dyDescent="0.25">
      <c r="B148" s="5">
        <v>6246</v>
      </c>
      <c r="C148" s="1" t="s">
        <v>68</v>
      </c>
      <c r="D148" s="1">
        <v>60</v>
      </c>
      <c r="E148" s="1">
        <v>60</v>
      </c>
      <c r="F148" s="1" t="s">
        <v>10</v>
      </c>
      <c r="G148" s="1" t="s">
        <v>61</v>
      </c>
      <c r="H148" s="1" t="s">
        <v>67</v>
      </c>
      <c r="I148" s="1" t="s">
        <v>63</v>
      </c>
      <c r="J148" s="1" t="s">
        <v>69</v>
      </c>
      <c r="K148" s="1">
        <v>1</v>
      </c>
      <c r="L148" s="6">
        <v>5560.6159286599996</v>
      </c>
    </row>
    <row r="149" spans="2:12" x14ac:dyDescent="0.25">
      <c r="B149" s="5">
        <v>6247</v>
      </c>
      <c r="C149" s="1" t="s">
        <v>68</v>
      </c>
      <c r="D149" s="1">
        <v>60</v>
      </c>
      <c r="E149" s="1">
        <v>60</v>
      </c>
      <c r="F149" s="1" t="s">
        <v>10</v>
      </c>
      <c r="G149" s="1" t="s">
        <v>61</v>
      </c>
      <c r="H149" s="1" t="s">
        <v>67</v>
      </c>
      <c r="I149" s="1" t="s">
        <v>63</v>
      </c>
      <c r="J149" s="1" t="s">
        <v>69</v>
      </c>
      <c r="K149" s="1">
        <v>0</v>
      </c>
      <c r="L149" s="6">
        <v>795.60878148999996</v>
      </c>
    </row>
    <row r="150" spans="2:12" x14ac:dyDescent="0.25">
      <c r="B150" s="5">
        <v>6248</v>
      </c>
      <c r="C150" s="1" t="s">
        <v>68</v>
      </c>
      <c r="D150" s="1">
        <v>60</v>
      </c>
      <c r="E150" s="1">
        <v>60</v>
      </c>
      <c r="F150" s="1" t="s">
        <v>10</v>
      </c>
      <c r="G150" s="1" t="s">
        <v>61</v>
      </c>
      <c r="H150" s="1" t="s">
        <v>67</v>
      </c>
      <c r="I150" s="1" t="s">
        <v>63</v>
      </c>
      <c r="J150" s="1" t="s">
        <v>69</v>
      </c>
      <c r="K150" s="1">
        <v>2</v>
      </c>
      <c r="L150" s="6">
        <v>10974.50756054</v>
      </c>
    </row>
    <row r="151" spans="2:12" x14ac:dyDescent="0.25">
      <c r="B151" s="5">
        <v>6249</v>
      </c>
      <c r="C151" s="1" t="s">
        <v>68</v>
      </c>
      <c r="D151" s="1">
        <v>60</v>
      </c>
      <c r="E151" s="1">
        <v>60</v>
      </c>
      <c r="F151" s="1" t="s">
        <v>10</v>
      </c>
      <c r="G151" s="1" t="s">
        <v>61</v>
      </c>
      <c r="H151" s="1" t="s">
        <v>67</v>
      </c>
      <c r="I151" s="1" t="s">
        <v>63</v>
      </c>
      <c r="J151" s="1" t="s">
        <v>69</v>
      </c>
      <c r="K151" s="1">
        <v>2</v>
      </c>
      <c r="L151" s="6">
        <v>11770.11634203</v>
      </c>
    </row>
    <row r="152" spans="2:12" x14ac:dyDescent="0.25">
      <c r="B152" s="5">
        <v>6250</v>
      </c>
      <c r="C152" s="1" t="s">
        <v>68</v>
      </c>
      <c r="D152" s="1">
        <v>60</v>
      </c>
      <c r="E152" s="1">
        <v>60</v>
      </c>
      <c r="F152" s="1" t="s">
        <v>10</v>
      </c>
      <c r="G152" s="1" t="s">
        <v>61</v>
      </c>
      <c r="H152" s="1" t="s">
        <v>67</v>
      </c>
      <c r="I152" s="1" t="s">
        <v>63</v>
      </c>
      <c r="J152" s="1" t="s">
        <v>69</v>
      </c>
      <c r="K152" s="1">
        <v>0</v>
      </c>
      <c r="L152" s="6">
        <v>1991.0398154</v>
      </c>
    </row>
    <row r="153" spans="2:12" x14ac:dyDescent="0.25">
      <c r="B153" s="5">
        <v>6251</v>
      </c>
      <c r="C153" s="1" t="s">
        <v>68</v>
      </c>
      <c r="D153" s="1">
        <v>60</v>
      </c>
      <c r="E153" s="1">
        <v>60</v>
      </c>
      <c r="F153" s="1" t="s">
        <v>10</v>
      </c>
      <c r="G153" s="1" t="s">
        <v>61</v>
      </c>
      <c r="H153" s="1" t="s">
        <v>67</v>
      </c>
      <c r="I153" s="1" t="s">
        <v>63</v>
      </c>
      <c r="J153" s="1" t="s">
        <v>69</v>
      </c>
      <c r="K153" s="1">
        <v>0</v>
      </c>
      <c r="L153" s="6">
        <v>2084.6790429900002</v>
      </c>
    </row>
    <row r="154" spans="2:12" x14ac:dyDescent="0.25">
      <c r="B154" s="5">
        <v>6252</v>
      </c>
      <c r="C154" s="1" t="s">
        <v>68</v>
      </c>
      <c r="D154" s="1">
        <v>60</v>
      </c>
      <c r="E154" s="1">
        <v>60</v>
      </c>
      <c r="F154" s="1" t="s">
        <v>10</v>
      </c>
      <c r="G154" s="1" t="s">
        <v>61</v>
      </c>
      <c r="H154" s="1" t="s">
        <v>67</v>
      </c>
      <c r="I154" s="1" t="s">
        <v>63</v>
      </c>
      <c r="J154" s="1" t="s">
        <v>69</v>
      </c>
      <c r="K154" s="1">
        <v>1</v>
      </c>
      <c r="L154" s="6">
        <v>7467.9702576299997</v>
      </c>
    </row>
    <row r="155" spans="2:12" x14ac:dyDescent="0.25">
      <c r="B155" s="5">
        <v>6253</v>
      </c>
      <c r="C155" s="1" t="s">
        <v>68</v>
      </c>
      <c r="D155" s="1">
        <v>60</v>
      </c>
      <c r="E155" s="1">
        <v>60</v>
      </c>
      <c r="F155" s="1" t="s">
        <v>10</v>
      </c>
      <c r="G155" s="1" t="s">
        <v>61</v>
      </c>
      <c r="H155" s="1" t="s">
        <v>67</v>
      </c>
      <c r="I155" s="1" t="s">
        <v>63</v>
      </c>
      <c r="J155" s="1" t="s">
        <v>69</v>
      </c>
      <c r="K155" s="1">
        <v>2</v>
      </c>
      <c r="L155" s="6">
        <v>10415.835469449999</v>
      </c>
    </row>
    <row r="156" spans="2:12" x14ac:dyDescent="0.25">
      <c r="B156" s="5">
        <v>6254</v>
      </c>
      <c r="C156" s="1" t="s">
        <v>68</v>
      </c>
      <c r="D156" s="1">
        <v>60</v>
      </c>
      <c r="E156" s="1">
        <v>60</v>
      </c>
      <c r="F156" s="1" t="s">
        <v>10</v>
      </c>
      <c r="G156" s="1" t="s">
        <v>61</v>
      </c>
      <c r="H156" s="1" t="s">
        <v>67</v>
      </c>
      <c r="I156" s="1" t="s">
        <v>63</v>
      </c>
      <c r="J156" s="1" t="s">
        <v>69</v>
      </c>
      <c r="K156" s="1">
        <v>0</v>
      </c>
      <c r="L156" s="6">
        <v>387.23086812000003</v>
      </c>
    </row>
    <row r="157" spans="2:12" x14ac:dyDescent="0.25">
      <c r="B157" s="5">
        <v>6255</v>
      </c>
      <c r="C157" s="1" t="s">
        <v>68</v>
      </c>
      <c r="D157" s="1">
        <v>60</v>
      </c>
      <c r="E157" s="1">
        <v>60</v>
      </c>
      <c r="F157" s="1" t="s">
        <v>10</v>
      </c>
      <c r="G157" s="1" t="s">
        <v>61</v>
      </c>
      <c r="H157" s="1" t="s">
        <v>67</v>
      </c>
      <c r="I157" s="1" t="s">
        <v>63</v>
      </c>
      <c r="J157" s="1" t="s">
        <v>69</v>
      </c>
      <c r="K157" s="1">
        <v>1</v>
      </c>
      <c r="L157" s="6">
        <v>3855.1577223200002</v>
      </c>
    </row>
    <row r="158" spans="2:12" x14ac:dyDescent="0.25">
      <c r="B158" s="5">
        <v>6256</v>
      </c>
      <c r="C158" s="1" t="s">
        <v>68</v>
      </c>
      <c r="D158" s="1">
        <v>60</v>
      </c>
      <c r="E158" s="1">
        <v>60</v>
      </c>
      <c r="F158" s="1" t="s">
        <v>10</v>
      </c>
      <c r="G158" s="1" t="s">
        <v>61</v>
      </c>
      <c r="H158" s="1" t="s">
        <v>67</v>
      </c>
      <c r="I158" s="1" t="s">
        <v>63</v>
      </c>
      <c r="J158" s="1" t="s">
        <v>69</v>
      </c>
      <c r="K158" s="1">
        <v>1</v>
      </c>
      <c r="L158" s="6">
        <v>3049.9403159200001</v>
      </c>
    </row>
    <row r="159" spans="2:12" x14ac:dyDescent="0.25">
      <c r="B159" s="5">
        <v>6257</v>
      </c>
      <c r="C159" s="1" t="s">
        <v>68</v>
      </c>
      <c r="D159" s="1">
        <v>60</v>
      </c>
      <c r="E159" s="1">
        <v>60</v>
      </c>
      <c r="F159" s="1" t="s">
        <v>10</v>
      </c>
      <c r="G159" s="1" t="s">
        <v>61</v>
      </c>
      <c r="H159" s="1" t="s">
        <v>67</v>
      </c>
      <c r="I159" s="1" t="s">
        <v>63</v>
      </c>
      <c r="J159" s="1" t="s">
        <v>69</v>
      </c>
      <c r="K159" s="1">
        <v>2</v>
      </c>
      <c r="L159" s="6">
        <v>9237.05978263</v>
      </c>
    </row>
    <row r="160" spans="2:12" x14ac:dyDescent="0.25">
      <c r="B160" s="5">
        <v>6258</v>
      </c>
      <c r="C160" s="1" t="s">
        <v>68</v>
      </c>
      <c r="D160" s="1">
        <v>60</v>
      </c>
      <c r="E160" s="1">
        <v>60</v>
      </c>
      <c r="F160" s="1" t="s">
        <v>10</v>
      </c>
      <c r="G160" s="1" t="s">
        <v>61</v>
      </c>
      <c r="H160" s="1" t="s">
        <v>67</v>
      </c>
      <c r="I160" s="1" t="s">
        <v>63</v>
      </c>
      <c r="J160" s="1" t="s">
        <v>69</v>
      </c>
      <c r="K160" s="1">
        <v>1</v>
      </c>
      <c r="L160" s="6">
        <v>6418.6887493000004</v>
      </c>
    </row>
    <row r="161" spans="2:12" x14ac:dyDescent="0.25">
      <c r="B161" s="5">
        <v>6259</v>
      </c>
      <c r="C161" s="1" t="s">
        <v>68</v>
      </c>
      <c r="D161" s="1">
        <v>60</v>
      </c>
      <c r="E161" s="1">
        <v>60</v>
      </c>
      <c r="F161" s="1" t="s">
        <v>10</v>
      </c>
      <c r="G161" s="1" t="s">
        <v>61</v>
      </c>
      <c r="H161" s="1" t="s">
        <v>67</v>
      </c>
      <c r="I161" s="1" t="s">
        <v>63</v>
      </c>
      <c r="J161" s="1" t="s">
        <v>69</v>
      </c>
      <c r="K161" s="1">
        <v>1</v>
      </c>
      <c r="L161" s="6">
        <v>5535.7878018399997</v>
      </c>
    </row>
    <row r="162" spans="2:12" x14ac:dyDescent="0.25">
      <c r="B162" s="5">
        <v>6260</v>
      </c>
      <c r="C162" s="1" t="s">
        <v>68</v>
      </c>
      <c r="D162" s="1">
        <v>60</v>
      </c>
      <c r="E162" s="1">
        <v>60</v>
      </c>
      <c r="F162" s="1" t="s">
        <v>10</v>
      </c>
      <c r="G162" s="1" t="s">
        <v>61</v>
      </c>
      <c r="H162" s="1" t="s">
        <v>67</v>
      </c>
      <c r="I162" s="1" t="s">
        <v>63</v>
      </c>
      <c r="J162" s="1" t="s">
        <v>69</v>
      </c>
      <c r="K162" s="1">
        <v>1</v>
      </c>
      <c r="L162" s="6">
        <v>5646.1280341499996</v>
      </c>
    </row>
    <row r="163" spans="2:12" x14ac:dyDescent="0.25">
      <c r="B163" s="5">
        <v>6261</v>
      </c>
      <c r="C163" s="1" t="s">
        <v>68</v>
      </c>
      <c r="D163" s="1">
        <v>60</v>
      </c>
      <c r="E163" s="1">
        <v>60</v>
      </c>
      <c r="F163" s="1" t="s">
        <v>10</v>
      </c>
      <c r="G163" s="1" t="s">
        <v>61</v>
      </c>
      <c r="H163" s="1" t="s">
        <v>67</v>
      </c>
      <c r="I163" s="1" t="s">
        <v>63</v>
      </c>
      <c r="J163" s="1" t="s">
        <v>69</v>
      </c>
      <c r="K163" s="1">
        <v>1</v>
      </c>
      <c r="L163" s="6">
        <v>5558.22994096</v>
      </c>
    </row>
    <row r="164" spans="2:12" x14ac:dyDescent="0.25">
      <c r="B164" s="5">
        <v>6262</v>
      </c>
      <c r="C164" s="1" t="s">
        <v>68</v>
      </c>
      <c r="D164" s="1">
        <v>60</v>
      </c>
      <c r="E164" s="1">
        <v>60</v>
      </c>
      <c r="F164" s="1" t="s">
        <v>10</v>
      </c>
      <c r="G164" s="1" t="s">
        <v>61</v>
      </c>
      <c r="H164" s="1" t="s">
        <v>67</v>
      </c>
      <c r="I164" s="1" t="s">
        <v>63</v>
      </c>
      <c r="J164" s="1" t="s">
        <v>69</v>
      </c>
      <c r="K164" s="1">
        <v>1</v>
      </c>
      <c r="L164" s="6">
        <v>3729.7519680400001</v>
      </c>
    </row>
    <row r="165" spans="2:12" x14ac:dyDescent="0.25">
      <c r="B165" s="5">
        <v>6263</v>
      </c>
      <c r="C165" s="1" t="s">
        <v>68</v>
      </c>
      <c r="D165" s="1">
        <v>60</v>
      </c>
      <c r="E165" s="1">
        <v>60</v>
      </c>
      <c r="F165" s="1" t="s">
        <v>10</v>
      </c>
      <c r="G165" s="1" t="s">
        <v>61</v>
      </c>
      <c r="H165" s="1" t="s">
        <v>67</v>
      </c>
      <c r="I165" s="1" t="s">
        <v>63</v>
      </c>
      <c r="J165" s="1" t="s">
        <v>69</v>
      </c>
      <c r="K165" s="1">
        <v>1</v>
      </c>
      <c r="L165" s="6">
        <v>3841.224146</v>
      </c>
    </row>
    <row r="166" spans="2:12" x14ac:dyDescent="0.25">
      <c r="B166" s="5">
        <v>6264</v>
      </c>
      <c r="C166" s="1" t="s">
        <v>68</v>
      </c>
      <c r="D166" s="1">
        <v>60</v>
      </c>
      <c r="E166" s="1">
        <v>60</v>
      </c>
      <c r="F166" s="1" t="s">
        <v>10</v>
      </c>
      <c r="G166" s="1" t="s">
        <v>61</v>
      </c>
      <c r="H166" s="1" t="s">
        <v>67</v>
      </c>
      <c r="I166" s="1" t="s">
        <v>63</v>
      </c>
      <c r="J166" s="1" t="s">
        <v>69</v>
      </c>
      <c r="K166" s="1">
        <v>1</v>
      </c>
      <c r="L166" s="6">
        <v>3151.5944285</v>
      </c>
    </row>
    <row r="167" spans="2:12" x14ac:dyDescent="0.25">
      <c r="B167" s="5">
        <v>6265</v>
      </c>
      <c r="C167" s="1" t="s">
        <v>68</v>
      </c>
      <c r="D167" s="1">
        <v>60</v>
      </c>
      <c r="E167" s="1">
        <v>60</v>
      </c>
      <c r="F167" s="1" t="s">
        <v>10</v>
      </c>
      <c r="G167" s="1" t="s">
        <v>61</v>
      </c>
      <c r="H167" s="1" t="s">
        <v>67</v>
      </c>
      <c r="I167" s="1" t="s">
        <v>63</v>
      </c>
      <c r="J167" s="1" t="s">
        <v>69</v>
      </c>
      <c r="K167" s="1">
        <v>1</v>
      </c>
      <c r="L167" s="6">
        <v>4595.6398078499997</v>
      </c>
    </row>
    <row r="168" spans="2:12" x14ac:dyDescent="0.25">
      <c r="B168" s="5">
        <v>6266</v>
      </c>
      <c r="C168" s="1" t="s">
        <v>68</v>
      </c>
      <c r="D168" s="1">
        <v>60</v>
      </c>
      <c r="E168" s="1">
        <v>60</v>
      </c>
      <c r="F168" s="1" t="s">
        <v>10</v>
      </c>
      <c r="G168" s="1" t="s">
        <v>61</v>
      </c>
      <c r="H168" s="1" t="s">
        <v>67</v>
      </c>
      <c r="I168" s="1" t="s">
        <v>63</v>
      </c>
      <c r="J168" s="1" t="s">
        <v>69</v>
      </c>
      <c r="K168" s="1">
        <v>0</v>
      </c>
      <c r="L168" s="6">
        <v>472.66190704000002</v>
      </c>
    </row>
    <row r="169" spans="2:12" x14ac:dyDescent="0.25">
      <c r="B169" s="5">
        <v>6267</v>
      </c>
      <c r="C169" s="1" t="s">
        <v>68</v>
      </c>
      <c r="D169" s="1">
        <v>60</v>
      </c>
      <c r="E169" s="1">
        <v>60</v>
      </c>
      <c r="F169" s="1" t="s">
        <v>10</v>
      </c>
      <c r="G169" s="1" t="s">
        <v>61</v>
      </c>
      <c r="H169" s="1" t="s">
        <v>67</v>
      </c>
      <c r="I169" s="1" t="s">
        <v>63</v>
      </c>
      <c r="J169" s="1" t="s">
        <v>69</v>
      </c>
      <c r="K169" s="1">
        <v>1</v>
      </c>
      <c r="L169" s="6">
        <v>6250.9990765900002</v>
      </c>
    </row>
    <row r="170" spans="2:12" x14ac:dyDescent="0.25">
      <c r="B170" s="5">
        <v>6268</v>
      </c>
      <c r="C170" s="1" t="s">
        <v>68</v>
      </c>
      <c r="D170" s="1">
        <v>60</v>
      </c>
      <c r="E170" s="1">
        <v>60</v>
      </c>
      <c r="F170" s="1" t="s">
        <v>10</v>
      </c>
      <c r="G170" s="1" t="s">
        <v>61</v>
      </c>
      <c r="H170" s="1" t="s">
        <v>67</v>
      </c>
      <c r="I170" s="1" t="s">
        <v>63</v>
      </c>
      <c r="J170" s="1" t="s">
        <v>69</v>
      </c>
      <c r="K170" s="1">
        <v>3</v>
      </c>
      <c r="L170" s="6">
        <v>14305.08963126</v>
      </c>
    </row>
    <row r="171" spans="2:12" x14ac:dyDescent="0.25">
      <c r="B171" s="5">
        <v>6269</v>
      </c>
      <c r="C171" s="1" t="s">
        <v>68</v>
      </c>
      <c r="D171" s="1">
        <v>60</v>
      </c>
      <c r="E171" s="1">
        <v>60</v>
      </c>
      <c r="F171" s="1" t="s">
        <v>10</v>
      </c>
      <c r="G171" s="1" t="s">
        <v>61</v>
      </c>
      <c r="H171" s="1" t="s">
        <v>67</v>
      </c>
      <c r="I171" s="1" t="s">
        <v>63</v>
      </c>
      <c r="J171" s="1" t="s">
        <v>69</v>
      </c>
      <c r="K171" s="1">
        <v>0</v>
      </c>
      <c r="L171" s="6">
        <v>1840.7380825400001</v>
      </c>
    </row>
    <row r="172" spans="2:12" x14ac:dyDescent="0.25">
      <c r="B172" s="5">
        <v>6270</v>
      </c>
      <c r="C172" s="1" t="s">
        <v>68</v>
      </c>
      <c r="D172" s="1">
        <v>60</v>
      </c>
      <c r="E172" s="1">
        <v>60</v>
      </c>
      <c r="F172" s="1" t="s">
        <v>10</v>
      </c>
      <c r="G172" s="1" t="s">
        <v>61</v>
      </c>
      <c r="H172" s="1" t="s">
        <v>67</v>
      </c>
      <c r="I172" s="1" t="s">
        <v>63</v>
      </c>
      <c r="J172" s="1" t="s">
        <v>69</v>
      </c>
      <c r="K172" s="1">
        <v>1</v>
      </c>
      <c r="L172" s="6">
        <v>7897.1683796300003</v>
      </c>
    </row>
    <row r="173" spans="2:12" x14ac:dyDescent="0.25">
      <c r="B173" s="5">
        <v>6271</v>
      </c>
      <c r="C173" s="1" t="s">
        <v>68</v>
      </c>
      <c r="D173" s="1">
        <v>60</v>
      </c>
      <c r="E173" s="1">
        <v>60</v>
      </c>
      <c r="F173" s="1" t="s">
        <v>10</v>
      </c>
      <c r="G173" s="1" t="s">
        <v>61</v>
      </c>
      <c r="H173" s="1" t="s">
        <v>67</v>
      </c>
      <c r="I173" s="1" t="s">
        <v>63</v>
      </c>
      <c r="J173" s="1" t="s">
        <v>69</v>
      </c>
      <c r="K173" s="1">
        <v>1</v>
      </c>
      <c r="L173" s="6">
        <v>6612.2202892699997</v>
      </c>
    </row>
    <row r="174" spans="2:12" x14ac:dyDescent="0.25">
      <c r="B174" s="5">
        <v>6272</v>
      </c>
      <c r="C174" s="1" t="s">
        <v>68</v>
      </c>
      <c r="D174" s="1">
        <v>60</v>
      </c>
      <c r="E174" s="1">
        <v>60</v>
      </c>
      <c r="F174" s="1" t="s">
        <v>10</v>
      </c>
      <c r="G174" s="1" t="s">
        <v>61</v>
      </c>
      <c r="H174" s="1" t="s">
        <v>67</v>
      </c>
      <c r="I174" s="1" t="s">
        <v>63</v>
      </c>
      <c r="J174" s="1" t="s">
        <v>69</v>
      </c>
      <c r="K174" s="1">
        <v>3</v>
      </c>
      <c r="L174" s="6">
        <v>13885.176637639999</v>
      </c>
    </row>
    <row r="175" spans="2:12" x14ac:dyDescent="0.25">
      <c r="B175" s="5">
        <v>6273</v>
      </c>
      <c r="C175" s="1" t="s">
        <v>68</v>
      </c>
      <c r="D175" s="1">
        <v>60</v>
      </c>
      <c r="E175" s="1">
        <v>60</v>
      </c>
      <c r="F175" s="1" t="s">
        <v>10</v>
      </c>
      <c r="G175" s="1" t="s">
        <v>61</v>
      </c>
      <c r="H175" s="1" t="s">
        <v>67</v>
      </c>
      <c r="I175" s="1" t="s">
        <v>63</v>
      </c>
      <c r="J175" s="1" t="s">
        <v>69</v>
      </c>
      <c r="K175" s="1">
        <v>3</v>
      </c>
      <c r="L175" s="6">
        <v>14770.403398590001</v>
      </c>
    </row>
    <row r="176" spans="2:12" x14ac:dyDescent="0.25">
      <c r="B176" s="5">
        <v>6274</v>
      </c>
      <c r="C176" s="1" t="s">
        <v>68</v>
      </c>
      <c r="D176" s="1">
        <v>60</v>
      </c>
      <c r="E176" s="1">
        <v>60</v>
      </c>
      <c r="F176" s="1" t="s">
        <v>10</v>
      </c>
      <c r="G176" s="1" t="s">
        <v>61</v>
      </c>
      <c r="H176" s="1" t="s">
        <v>67</v>
      </c>
      <c r="I176" s="1" t="s">
        <v>63</v>
      </c>
      <c r="J176" s="1" t="s">
        <v>69</v>
      </c>
      <c r="K176" s="1">
        <v>0</v>
      </c>
      <c r="L176" s="6">
        <v>477.82674150999998</v>
      </c>
    </row>
    <row r="177" spans="2:12" x14ac:dyDescent="0.25">
      <c r="B177" s="5">
        <v>6275</v>
      </c>
      <c r="C177" s="1" t="s">
        <v>68</v>
      </c>
      <c r="D177" s="1">
        <v>60</v>
      </c>
      <c r="E177" s="1">
        <v>60</v>
      </c>
      <c r="F177" s="1" t="s">
        <v>10</v>
      </c>
      <c r="G177" s="1" t="s">
        <v>61</v>
      </c>
      <c r="H177" s="1" t="s">
        <v>67</v>
      </c>
      <c r="I177" s="1" t="s">
        <v>63</v>
      </c>
      <c r="J177" s="1" t="s">
        <v>69</v>
      </c>
      <c r="K177" s="1">
        <v>1</v>
      </c>
      <c r="L177" s="6">
        <v>2716.9588509199998</v>
      </c>
    </row>
    <row r="178" spans="2:12" x14ac:dyDescent="0.25">
      <c r="B178" s="5">
        <v>6276</v>
      </c>
      <c r="C178" s="1" t="s">
        <v>68</v>
      </c>
      <c r="D178" s="1">
        <v>60</v>
      </c>
      <c r="E178" s="1">
        <v>60</v>
      </c>
      <c r="F178" s="1" t="s">
        <v>10</v>
      </c>
      <c r="G178" s="1" t="s">
        <v>61</v>
      </c>
      <c r="H178" s="1" t="s">
        <v>67</v>
      </c>
      <c r="I178" s="1" t="s">
        <v>63</v>
      </c>
      <c r="J178" s="1" t="s">
        <v>69</v>
      </c>
      <c r="K178" s="1">
        <v>1</v>
      </c>
      <c r="L178" s="6">
        <v>3663.79510484</v>
      </c>
    </row>
    <row r="179" spans="2:12" x14ac:dyDescent="0.25">
      <c r="B179" s="5">
        <v>6277</v>
      </c>
      <c r="C179" s="1" t="s">
        <v>68</v>
      </c>
      <c r="D179" s="1">
        <v>60</v>
      </c>
      <c r="E179" s="1">
        <v>60</v>
      </c>
      <c r="F179" s="1" t="s">
        <v>10</v>
      </c>
      <c r="G179" s="1" t="s">
        <v>61</v>
      </c>
      <c r="H179" s="1" t="s">
        <v>67</v>
      </c>
      <c r="I179" s="1" t="s">
        <v>63</v>
      </c>
      <c r="J179" s="1" t="s">
        <v>69</v>
      </c>
      <c r="K179" s="1">
        <v>0</v>
      </c>
      <c r="L179" s="6">
        <v>2210.7874703100001</v>
      </c>
    </row>
    <row r="180" spans="2:12" x14ac:dyDescent="0.25">
      <c r="B180" s="5">
        <v>6278</v>
      </c>
      <c r="C180" s="1" t="s">
        <v>68</v>
      </c>
      <c r="D180" s="1">
        <v>60</v>
      </c>
      <c r="E180" s="1">
        <v>60</v>
      </c>
      <c r="F180" s="1" t="s">
        <v>10</v>
      </c>
      <c r="G180" s="1" t="s">
        <v>61</v>
      </c>
      <c r="H180" s="1" t="s">
        <v>67</v>
      </c>
      <c r="I180" s="1" t="s">
        <v>63</v>
      </c>
      <c r="J180" s="1" t="s">
        <v>69</v>
      </c>
      <c r="K180" s="1">
        <v>1</v>
      </c>
      <c r="L180" s="6">
        <v>5536.4651602100002</v>
      </c>
    </row>
    <row r="181" spans="2:12" x14ac:dyDescent="0.25">
      <c r="B181" s="5">
        <v>6279</v>
      </c>
      <c r="C181" s="1" t="s">
        <v>68</v>
      </c>
      <c r="D181" s="1">
        <v>60</v>
      </c>
      <c r="E181" s="1">
        <v>60</v>
      </c>
      <c r="F181" s="1" t="s">
        <v>10</v>
      </c>
      <c r="G181" s="1" t="s">
        <v>61</v>
      </c>
      <c r="H181" s="1" t="s">
        <v>67</v>
      </c>
      <c r="I181" s="1" t="s">
        <v>63</v>
      </c>
      <c r="J181" s="1" t="s">
        <v>69</v>
      </c>
      <c r="K181" s="1">
        <v>0</v>
      </c>
      <c r="L181" s="6">
        <v>1443.72786354</v>
      </c>
    </row>
    <row r="182" spans="2:12" x14ac:dyDescent="0.25">
      <c r="B182" s="5">
        <v>6280</v>
      </c>
      <c r="C182" s="1" t="s">
        <v>68</v>
      </c>
      <c r="D182" s="1">
        <v>60</v>
      </c>
      <c r="E182" s="1">
        <v>60</v>
      </c>
      <c r="F182" s="1" t="s">
        <v>10</v>
      </c>
      <c r="G182" s="1" t="s">
        <v>61</v>
      </c>
      <c r="H182" s="1" t="s">
        <v>67</v>
      </c>
      <c r="I182" s="1" t="s">
        <v>63</v>
      </c>
      <c r="J182" s="1" t="s">
        <v>69</v>
      </c>
      <c r="K182" s="1">
        <v>2</v>
      </c>
      <c r="L182" s="6">
        <v>8658.2324386300006</v>
      </c>
    </row>
    <row r="183" spans="2:12" x14ac:dyDescent="0.25">
      <c r="B183" s="5">
        <v>6281</v>
      </c>
      <c r="C183" s="1" t="s">
        <v>68</v>
      </c>
      <c r="D183" s="1">
        <v>60</v>
      </c>
      <c r="E183" s="1">
        <v>60</v>
      </c>
      <c r="F183" s="1" t="s">
        <v>10</v>
      </c>
      <c r="G183" s="1" t="s">
        <v>61</v>
      </c>
      <c r="H183" s="1" t="s">
        <v>67</v>
      </c>
      <c r="I183" s="1" t="s">
        <v>63</v>
      </c>
      <c r="J183" s="1" t="s">
        <v>69</v>
      </c>
      <c r="K183" s="1">
        <v>1</v>
      </c>
      <c r="L183" s="6">
        <v>6709.3032863400003</v>
      </c>
    </row>
    <row r="184" spans="2:12" x14ac:dyDescent="0.25">
      <c r="B184" s="5">
        <v>6282</v>
      </c>
      <c r="C184" s="1" t="s">
        <v>68</v>
      </c>
      <c r="D184" s="1">
        <v>60</v>
      </c>
      <c r="E184" s="1">
        <v>60</v>
      </c>
      <c r="F184" s="1" t="s">
        <v>10</v>
      </c>
      <c r="G184" s="1" t="s">
        <v>61</v>
      </c>
      <c r="H184" s="1" t="s">
        <v>67</v>
      </c>
      <c r="I184" s="1" t="s">
        <v>63</v>
      </c>
      <c r="J184" s="1" t="s">
        <v>69</v>
      </c>
      <c r="K184" s="1">
        <v>1</v>
      </c>
      <c r="L184" s="6">
        <v>5153.9897827000004</v>
      </c>
    </row>
    <row r="185" spans="2:12" x14ac:dyDescent="0.25">
      <c r="B185" s="5">
        <v>6283</v>
      </c>
      <c r="C185" s="1" t="s">
        <v>68</v>
      </c>
      <c r="D185" s="1">
        <v>60</v>
      </c>
      <c r="E185" s="1">
        <v>60</v>
      </c>
      <c r="F185" s="1" t="s">
        <v>10</v>
      </c>
      <c r="G185" s="1" t="s">
        <v>61</v>
      </c>
      <c r="H185" s="1" t="s">
        <v>67</v>
      </c>
      <c r="I185" s="1" t="s">
        <v>63</v>
      </c>
      <c r="J185" s="1" t="s">
        <v>69</v>
      </c>
      <c r="K185" s="1">
        <v>1</v>
      </c>
      <c r="L185" s="6">
        <v>5396.3420490600001</v>
      </c>
    </row>
    <row r="186" spans="2:12" x14ac:dyDescent="0.25">
      <c r="B186" s="5">
        <v>6284</v>
      </c>
      <c r="C186" s="1" t="s">
        <v>68</v>
      </c>
      <c r="D186" s="1">
        <v>60</v>
      </c>
      <c r="E186" s="1">
        <v>60</v>
      </c>
      <c r="F186" s="1" t="s">
        <v>10</v>
      </c>
      <c r="G186" s="1" t="s">
        <v>61</v>
      </c>
      <c r="H186" s="1" t="s">
        <v>67</v>
      </c>
      <c r="I186" s="1" t="s">
        <v>63</v>
      </c>
      <c r="J186" s="1" t="s">
        <v>69</v>
      </c>
      <c r="K186" s="1">
        <v>2</v>
      </c>
      <c r="L186" s="6">
        <v>8917.5534273199992</v>
      </c>
    </row>
    <row r="187" spans="2:12" x14ac:dyDescent="0.25">
      <c r="B187" s="5">
        <v>6285</v>
      </c>
      <c r="C187" s="1" t="s">
        <v>68</v>
      </c>
      <c r="D187" s="1">
        <v>60</v>
      </c>
      <c r="E187" s="1">
        <v>60</v>
      </c>
      <c r="F187" s="1" t="s">
        <v>10</v>
      </c>
      <c r="G187" s="1" t="s">
        <v>61</v>
      </c>
      <c r="H187" s="1" t="s">
        <v>67</v>
      </c>
      <c r="I187" s="1" t="s">
        <v>63</v>
      </c>
      <c r="J187" s="1" t="s">
        <v>69</v>
      </c>
      <c r="K187" s="1">
        <v>1</v>
      </c>
      <c r="L187" s="6">
        <v>6707.92367457</v>
      </c>
    </row>
    <row r="188" spans="2:12" x14ac:dyDescent="0.25">
      <c r="B188" s="5">
        <v>6286</v>
      </c>
      <c r="C188" s="1" t="s">
        <v>68</v>
      </c>
      <c r="D188" s="1">
        <v>60</v>
      </c>
      <c r="E188" s="1">
        <v>60</v>
      </c>
      <c r="F188" s="1" t="s">
        <v>10</v>
      </c>
      <c r="G188" s="1" t="s">
        <v>61</v>
      </c>
      <c r="H188" s="1" t="s">
        <v>67</v>
      </c>
      <c r="I188" s="1" t="s">
        <v>63</v>
      </c>
      <c r="J188" s="1" t="s">
        <v>69</v>
      </c>
      <c r="K188" s="1">
        <v>2</v>
      </c>
      <c r="L188" s="6">
        <v>9094.8297143899999</v>
      </c>
    </row>
    <row r="189" spans="2:12" x14ac:dyDescent="0.25">
      <c r="B189" s="5">
        <v>6287</v>
      </c>
      <c r="C189" s="1" t="s">
        <v>68</v>
      </c>
      <c r="D189" s="1">
        <v>60</v>
      </c>
      <c r="E189" s="1">
        <v>60</v>
      </c>
      <c r="F189" s="1" t="s">
        <v>10</v>
      </c>
      <c r="G189" s="1" t="s">
        <v>61</v>
      </c>
      <c r="H189" s="1" t="s">
        <v>67</v>
      </c>
      <c r="I189" s="1" t="s">
        <v>63</v>
      </c>
      <c r="J189" s="1" t="s">
        <v>69</v>
      </c>
      <c r="K189" s="1">
        <v>2</v>
      </c>
      <c r="L189" s="6">
        <v>11835.604019439999</v>
      </c>
    </row>
    <row r="190" spans="2:12" x14ac:dyDescent="0.25">
      <c r="B190" s="5">
        <v>6288</v>
      </c>
      <c r="C190" s="1" t="s">
        <v>68</v>
      </c>
      <c r="D190" s="1">
        <v>60</v>
      </c>
      <c r="E190" s="1">
        <v>60</v>
      </c>
      <c r="F190" s="1" t="s">
        <v>10</v>
      </c>
      <c r="G190" s="1" t="s">
        <v>61</v>
      </c>
      <c r="H190" s="1" t="s">
        <v>67</v>
      </c>
      <c r="I190" s="1" t="s">
        <v>63</v>
      </c>
      <c r="J190" s="1" t="s">
        <v>69</v>
      </c>
      <c r="K190" s="1">
        <v>1</v>
      </c>
      <c r="L190" s="6">
        <v>5821.5180886099997</v>
      </c>
    </row>
    <row r="191" spans="2:12" x14ac:dyDescent="0.25">
      <c r="B191" s="5">
        <v>6289</v>
      </c>
      <c r="C191" s="1" t="s">
        <v>68</v>
      </c>
      <c r="D191" s="1">
        <v>60</v>
      </c>
      <c r="E191" s="1">
        <v>60</v>
      </c>
      <c r="F191" s="1" t="s">
        <v>10</v>
      </c>
      <c r="G191" s="1" t="s">
        <v>61</v>
      </c>
      <c r="H191" s="1" t="s">
        <v>67</v>
      </c>
      <c r="I191" s="1" t="s">
        <v>63</v>
      </c>
      <c r="J191" s="1" t="s">
        <v>69</v>
      </c>
      <c r="K191" s="1">
        <v>0</v>
      </c>
      <c r="L191" s="6">
        <v>2608.4311148699999</v>
      </c>
    </row>
    <row r="192" spans="2:12" x14ac:dyDescent="0.25">
      <c r="B192" s="5">
        <v>6290</v>
      </c>
      <c r="C192" s="1" t="s">
        <v>68</v>
      </c>
      <c r="D192" s="1">
        <v>60</v>
      </c>
      <c r="E192" s="1">
        <v>60</v>
      </c>
      <c r="F192" s="1" t="s">
        <v>10</v>
      </c>
      <c r="G192" s="1" t="s">
        <v>61</v>
      </c>
      <c r="H192" s="1" t="s">
        <v>67</v>
      </c>
      <c r="I192" s="1" t="s">
        <v>63</v>
      </c>
      <c r="J192" s="1" t="s">
        <v>69</v>
      </c>
      <c r="K192" s="1">
        <v>1</v>
      </c>
      <c r="L192" s="6">
        <v>4250.76980654</v>
      </c>
    </row>
    <row r="193" spans="2:12" x14ac:dyDescent="0.25">
      <c r="B193" s="5">
        <v>6291</v>
      </c>
      <c r="C193" s="1" t="s">
        <v>68</v>
      </c>
      <c r="D193" s="1">
        <v>60</v>
      </c>
      <c r="E193" s="1">
        <v>60</v>
      </c>
      <c r="F193" s="1" t="s">
        <v>10</v>
      </c>
      <c r="G193" s="1" t="s">
        <v>61</v>
      </c>
      <c r="H193" s="1" t="s">
        <v>67</v>
      </c>
      <c r="I193" s="1" t="s">
        <v>63</v>
      </c>
      <c r="J193" s="1" t="s">
        <v>69</v>
      </c>
      <c r="K193" s="1">
        <v>1</v>
      </c>
      <c r="L193" s="6">
        <v>5988.6570988499998</v>
      </c>
    </row>
    <row r="194" spans="2:12" x14ac:dyDescent="0.25">
      <c r="B194" s="5">
        <v>6292</v>
      </c>
      <c r="C194" s="1" t="s">
        <v>68</v>
      </c>
      <c r="D194" s="1">
        <v>60</v>
      </c>
      <c r="E194" s="1">
        <v>60</v>
      </c>
      <c r="F194" s="1" t="s">
        <v>10</v>
      </c>
      <c r="G194" s="1" t="s">
        <v>61</v>
      </c>
      <c r="H194" s="1" t="s">
        <v>67</v>
      </c>
      <c r="I194" s="1" t="s">
        <v>63</v>
      </c>
      <c r="J194" s="1" t="s">
        <v>69</v>
      </c>
      <c r="K194" s="1">
        <v>0</v>
      </c>
      <c r="L194" s="6">
        <v>336.30357242000002</v>
      </c>
    </row>
    <row r="195" spans="2:12" x14ac:dyDescent="0.25">
      <c r="B195" s="5">
        <v>6293</v>
      </c>
      <c r="C195" s="1" t="s">
        <v>68</v>
      </c>
      <c r="D195" s="1">
        <v>60</v>
      </c>
      <c r="E195" s="1">
        <v>60</v>
      </c>
      <c r="F195" s="1" t="s">
        <v>10</v>
      </c>
      <c r="G195" s="1" t="s">
        <v>61</v>
      </c>
      <c r="H195" s="1" t="s">
        <v>67</v>
      </c>
      <c r="I195" s="1" t="s">
        <v>63</v>
      </c>
      <c r="J195" s="1" t="s">
        <v>69</v>
      </c>
      <c r="K195" s="1">
        <v>2</v>
      </c>
      <c r="L195" s="6">
        <v>10719.08530287</v>
      </c>
    </row>
    <row r="196" spans="2:12" x14ac:dyDescent="0.25">
      <c r="B196" s="5">
        <v>6294</v>
      </c>
      <c r="C196" s="1" t="s">
        <v>68</v>
      </c>
      <c r="D196" s="1">
        <v>60</v>
      </c>
      <c r="E196" s="1">
        <v>60</v>
      </c>
      <c r="F196" s="1" t="s">
        <v>10</v>
      </c>
      <c r="G196" s="1" t="s">
        <v>61</v>
      </c>
      <c r="H196" s="1" t="s">
        <v>67</v>
      </c>
      <c r="I196" s="1" t="s">
        <v>63</v>
      </c>
      <c r="J196" s="1" t="s">
        <v>69</v>
      </c>
      <c r="K196" s="1">
        <v>1</v>
      </c>
      <c r="L196" s="6">
        <v>5981.1333225999997</v>
      </c>
    </row>
    <row r="197" spans="2:12" x14ac:dyDescent="0.25">
      <c r="B197" s="5">
        <v>6295</v>
      </c>
      <c r="C197" s="1" t="s">
        <v>68</v>
      </c>
      <c r="D197" s="1">
        <v>60</v>
      </c>
      <c r="E197" s="1">
        <v>60</v>
      </c>
      <c r="F197" s="1" t="s">
        <v>10</v>
      </c>
      <c r="G197" s="1" t="s">
        <v>61</v>
      </c>
      <c r="H197" s="1" t="s">
        <v>67</v>
      </c>
      <c r="I197" s="1" t="s">
        <v>63</v>
      </c>
      <c r="J197" s="1" t="s">
        <v>69</v>
      </c>
      <c r="K197" s="1">
        <v>1</v>
      </c>
      <c r="L197" s="6">
        <v>4099.57357976</v>
      </c>
    </row>
    <row r="198" spans="2:12" x14ac:dyDescent="0.25">
      <c r="B198" s="5">
        <v>6296</v>
      </c>
      <c r="C198" s="1" t="s">
        <v>68</v>
      </c>
      <c r="D198" s="1">
        <v>60</v>
      </c>
      <c r="E198" s="1">
        <v>60</v>
      </c>
      <c r="F198" s="1" t="s">
        <v>10</v>
      </c>
      <c r="G198" s="1" t="s">
        <v>61</v>
      </c>
      <c r="H198" s="1" t="s">
        <v>67</v>
      </c>
      <c r="I198" s="1" t="s">
        <v>63</v>
      </c>
      <c r="J198" s="1" t="s">
        <v>69</v>
      </c>
      <c r="K198" s="1">
        <v>3</v>
      </c>
      <c r="L198" s="6">
        <v>14083.23620437</v>
      </c>
    </row>
    <row r="199" spans="2:12" x14ac:dyDescent="0.25">
      <c r="B199" s="5">
        <v>6297</v>
      </c>
      <c r="C199" s="1" t="s">
        <v>68</v>
      </c>
      <c r="D199" s="1">
        <v>60</v>
      </c>
      <c r="E199" s="1">
        <v>60</v>
      </c>
      <c r="F199" s="1" t="s">
        <v>10</v>
      </c>
      <c r="G199" s="1" t="s">
        <v>61</v>
      </c>
      <c r="H199" s="1" t="s">
        <v>67</v>
      </c>
      <c r="I199" s="1" t="s">
        <v>63</v>
      </c>
      <c r="J199" s="1" t="s">
        <v>69</v>
      </c>
      <c r="K199" s="1">
        <v>5</v>
      </c>
      <c r="L199" s="6">
        <v>27298.588005639998</v>
      </c>
    </row>
    <row r="200" spans="2:12" x14ac:dyDescent="0.25">
      <c r="B200" s="5">
        <v>6298</v>
      </c>
      <c r="C200" s="1" t="s">
        <v>68</v>
      </c>
      <c r="D200" s="1">
        <v>60</v>
      </c>
      <c r="E200" s="1">
        <v>60</v>
      </c>
      <c r="F200" s="1" t="s">
        <v>10</v>
      </c>
      <c r="G200" s="1" t="s">
        <v>61</v>
      </c>
      <c r="H200" s="1" t="s">
        <v>67</v>
      </c>
      <c r="I200" s="1" t="s">
        <v>63</v>
      </c>
      <c r="J200" s="1" t="s">
        <v>69</v>
      </c>
      <c r="K200" s="1">
        <v>1</v>
      </c>
      <c r="L200" s="6">
        <v>2914.8032592499999</v>
      </c>
    </row>
    <row r="201" spans="2:12" x14ac:dyDescent="0.25">
      <c r="B201" s="5">
        <v>6299</v>
      </c>
      <c r="C201" s="1" t="s">
        <v>68</v>
      </c>
      <c r="D201" s="1">
        <v>60</v>
      </c>
      <c r="E201" s="1">
        <v>60</v>
      </c>
      <c r="F201" s="1" t="s">
        <v>10</v>
      </c>
      <c r="G201" s="1" t="s">
        <v>61</v>
      </c>
      <c r="H201" s="1" t="s">
        <v>67</v>
      </c>
      <c r="I201" s="1" t="s">
        <v>63</v>
      </c>
      <c r="J201" s="1" t="s">
        <v>69</v>
      </c>
      <c r="K201" s="1">
        <v>1</v>
      </c>
      <c r="L201" s="6">
        <v>3547.2313591799998</v>
      </c>
    </row>
    <row r="202" spans="2:12" x14ac:dyDescent="0.25">
      <c r="B202" s="5">
        <v>6300</v>
      </c>
      <c r="C202" s="1" t="s">
        <v>68</v>
      </c>
      <c r="D202" s="1">
        <v>60</v>
      </c>
      <c r="E202" s="1">
        <v>60</v>
      </c>
      <c r="F202" s="1" t="s">
        <v>10</v>
      </c>
      <c r="G202" s="1" t="s">
        <v>61</v>
      </c>
      <c r="H202" s="1" t="s">
        <v>67</v>
      </c>
      <c r="I202" s="1" t="s">
        <v>63</v>
      </c>
      <c r="J202" s="1" t="s">
        <v>69</v>
      </c>
      <c r="K202" s="1">
        <v>1</v>
      </c>
      <c r="L202" s="6">
        <v>7572.7288406999996</v>
      </c>
    </row>
    <row r="203" spans="2:12" x14ac:dyDescent="0.25">
      <c r="B203" s="5">
        <v>6301</v>
      </c>
      <c r="C203" s="1" t="s">
        <v>68</v>
      </c>
      <c r="D203" s="1">
        <v>60</v>
      </c>
      <c r="E203" s="1">
        <v>60</v>
      </c>
      <c r="F203" s="1" t="s">
        <v>10</v>
      </c>
      <c r="G203" s="1" t="s">
        <v>61</v>
      </c>
      <c r="H203" s="1" t="s">
        <v>67</v>
      </c>
      <c r="I203" s="1" t="s">
        <v>63</v>
      </c>
      <c r="J203" s="1" t="s">
        <v>69</v>
      </c>
      <c r="K203" s="1">
        <v>4</v>
      </c>
      <c r="L203" s="6">
        <v>19238.978473520001</v>
      </c>
    </row>
    <row r="204" spans="2:12" x14ac:dyDescent="0.25">
      <c r="B204" s="5">
        <v>6302</v>
      </c>
      <c r="C204" s="1" t="s">
        <v>68</v>
      </c>
      <c r="D204" s="1">
        <v>60</v>
      </c>
      <c r="E204" s="1">
        <v>60</v>
      </c>
      <c r="F204" s="1" t="s">
        <v>10</v>
      </c>
      <c r="G204" s="1" t="s">
        <v>61</v>
      </c>
      <c r="H204" s="1" t="s">
        <v>67</v>
      </c>
      <c r="I204" s="1" t="s">
        <v>63</v>
      </c>
      <c r="J204" s="1" t="s">
        <v>69</v>
      </c>
      <c r="K204" s="1">
        <v>3</v>
      </c>
      <c r="L204" s="6">
        <v>17706.0730711</v>
      </c>
    </row>
    <row r="205" spans="2:12" x14ac:dyDescent="0.25">
      <c r="B205" s="5">
        <v>6303</v>
      </c>
      <c r="C205" s="1" t="s">
        <v>68</v>
      </c>
      <c r="D205" s="1">
        <v>60</v>
      </c>
      <c r="E205" s="1">
        <v>60</v>
      </c>
      <c r="F205" s="1" t="s">
        <v>10</v>
      </c>
      <c r="G205" s="1" t="s">
        <v>61</v>
      </c>
      <c r="H205" s="1" t="s">
        <v>67</v>
      </c>
      <c r="I205" s="1" t="s">
        <v>63</v>
      </c>
      <c r="J205" s="1" t="s">
        <v>69</v>
      </c>
      <c r="K205" s="1">
        <v>1</v>
      </c>
      <c r="L205" s="6">
        <v>6235.0496636199996</v>
      </c>
    </row>
    <row r="206" spans="2:12" x14ac:dyDescent="0.25">
      <c r="B206" s="5">
        <v>6304</v>
      </c>
      <c r="C206" s="1" t="s">
        <v>68</v>
      </c>
      <c r="D206" s="1">
        <v>60</v>
      </c>
      <c r="E206" s="1">
        <v>60</v>
      </c>
      <c r="F206" s="1" t="s">
        <v>10</v>
      </c>
      <c r="G206" s="1" t="s">
        <v>61</v>
      </c>
      <c r="H206" s="1" t="s">
        <v>67</v>
      </c>
      <c r="I206" s="1" t="s">
        <v>63</v>
      </c>
      <c r="J206" s="1" t="s">
        <v>69</v>
      </c>
      <c r="K206" s="1">
        <v>0</v>
      </c>
      <c r="L206" s="6">
        <v>220.50148060000001</v>
      </c>
    </row>
    <row r="207" spans="2:12" x14ac:dyDescent="0.25">
      <c r="B207" s="5">
        <v>6305</v>
      </c>
      <c r="C207" s="1" t="s">
        <v>68</v>
      </c>
      <c r="D207" s="1">
        <v>60</v>
      </c>
      <c r="E207" s="1">
        <v>60</v>
      </c>
      <c r="F207" s="1" t="s">
        <v>10</v>
      </c>
      <c r="G207" s="1" t="s">
        <v>61</v>
      </c>
      <c r="H207" s="1" t="s">
        <v>67</v>
      </c>
      <c r="I207" s="1" t="s">
        <v>63</v>
      </c>
      <c r="J207" s="1" t="s">
        <v>69</v>
      </c>
      <c r="K207" s="1">
        <v>1</v>
      </c>
      <c r="L207" s="6">
        <v>3167.9086871200002</v>
      </c>
    </row>
    <row r="208" spans="2:12" x14ac:dyDescent="0.25">
      <c r="B208" s="5">
        <v>6306</v>
      </c>
      <c r="C208" s="1" t="s">
        <v>68</v>
      </c>
      <c r="D208" s="1">
        <v>60</v>
      </c>
      <c r="E208" s="1">
        <v>60</v>
      </c>
      <c r="F208" s="1" t="s">
        <v>10</v>
      </c>
      <c r="G208" s="1" t="s">
        <v>61</v>
      </c>
      <c r="H208" s="1" t="s">
        <v>67</v>
      </c>
      <c r="I208" s="1" t="s">
        <v>63</v>
      </c>
      <c r="J208" s="1" t="s">
        <v>69</v>
      </c>
      <c r="K208" s="1">
        <v>1</v>
      </c>
      <c r="L208" s="6">
        <v>4959.1621935200001</v>
      </c>
    </row>
    <row r="209" spans="2:12" x14ac:dyDescent="0.25">
      <c r="B209" s="5">
        <v>6307</v>
      </c>
      <c r="C209" s="1" t="s">
        <v>68</v>
      </c>
      <c r="D209" s="1">
        <v>60</v>
      </c>
      <c r="E209" s="1">
        <v>60</v>
      </c>
      <c r="F209" s="1" t="s">
        <v>10</v>
      </c>
      <c r="G209" s="1" t="s">
        <v>61</v>
      </c>
      <c r="H209" s="1" t="s">
        <v>67</v>
      </c>
      <c r="I209" s="1" t="s">
        <v>63</v>
      </c>
      <c r="J209" s="1" t="s">
        <v>69</v>
      </c>
      <c r="K209" s="1">
        <v>1</v>
      </c>
      <c r="L209" s="6">
        <v>3554.7734190800002</v>
      </c>
    </row>
    <row r="210" spans="2:12" x14ac:dyDescent="0.25">
      <c r="B210" s="5">
        <v>6308</v>
      </c>
      <c r="C210" s="1" t="s">
        <v>68</v>
      </c>
      <c r="D210" s="1">
        <v>60</v>
      </c>
      <c r="E210" s="1">
        <v>60</v>
      </c>
      <c r="F210" s="1" t="s">
        <v>10</v>
      </c>
      <c r="G210" s="1" t="s">
        <v>61</v>
      </c>
      <c r="H210" s="1" t="s">
        <v>67</v>
      </c>
      <c r="I210" s="1" t="s">
        <v>63</v>
      </c>
      <c r="J210" s="1" t="s">
        <v>69</v>
      </c>
      <c r="K210" s="1">
        <v>3</v>
      </c>
      <c r="L210" s="6">
        <v>18381.427438890001</v>
      </c>
    </row>
    <row r="211" spans="2:12" x14ac:dyDescent="0.25">
      <c r="B211" s="5">
        <v>6309</v>
      </c>
      <c r="C211" s="1" t="s">
        <v>68</v>
      </c>
      <c r="D211" s="1">
        <v>60</v>
      </c>
      <c r="E211" s="1">
        <v>60</v>
      </c>
      <c r="F211" s="1" t="s">
        <v>10</v>
      </c>
      <c r="G211" s="1" t="s">
        <v>61</v>
      </c>
      <c r="H211" s="1" t="s">
        <v>67</v>
      </c>
      <c r="I211" s="1" t="s">
        <v>63</v>
      </c>
      <c r="J211" s="1" t="s">
        <v>69</v>
      </c>
      <c r="K211" s="1">
        <v>2</v>
      </c>
      <c r="L211" s="6">
        <v>9377.2903654399997</v>
      </c>
    </row>
    <row r="212" spans="2:12" x14ac:dyDescent="0.25">
      <c r="B212" s="5">
        <v>6310</v>
      </c>
      <c r="C212" s="1" t="s">
        <v>68</v>
      </c>
      <c r="D212" s="1">
        <v>60</v>
      </c>
      <c r="E212" s="1">
        <v>60</v>
      </c>
      <c r="F212" s="1" t="s">
        <v>10</v>
      </c>
      <c r="G212" s="1" t="s">
        <v>61</v>
      </c>
      <c r="H212" s="1" t="s">
        <v>67</v>
      </c>
      <c r="I212" s="1" t="s">
        <v>63</v>
      </c>
      <c r="J212" s="1" t="s">
        <v>69</v>
      </c>
      <c r="K212" s="1">
        <v>1</v>
      </c>
      <c r="L212" s="6">
        <v>4251.3196064599997</v>
      </c>
    </row>
    <row r="213" spans="2:12" x14ac:dyDescent="0.25">
      <c r="B213" s="5">
        <v>6311</v>
      </c>
      <c r="C213" s="1" t="s">
        <v>68</v>
      </c>
      <c r="D213" s="1">
        <v>60</v>
      </c>
      <c r="E213" s="1">
        <v>60</v>
      </c>
      <c r="F213" s="1" t="s">
        <v>10</v>
      </c>
      <c r="G213" s="1" t="s">
        <v>61</v>
      </c>
      <c r="H213" s="1" t="s">
        <v>67</v>
      </c>
      <c r="I213" s="1" t="s">
        <v>63</v>
      </c>
      <c r="J213" s="1" t="s">
        <v>69</v>
      </c>
      <c r="K213" s="1">
        <v>1</v>
      </c>
      <c r="L213" s="6">
        <v>5060.9727150899998</v>
      </c>
    </row>
    <row r="214" spans="2:12" x14ac:dyDescent="0.25">
      <c r="B214" s="5">
        <v>6312</v>
      </c>
      <c r="C214" s="1" t="s">
        <v>68</v>
      </c>
      <c r="D214" s="1">
        <v>60</v>
      </c>
      <c r="E214" s="1">
        <v>60</v>
      </c>
      <c r="F214" s="1" t="s">
        <v>10</v>
      </c>
      <c r="G214" s="1" t="s">
        <v>61</v>
      </c>
      <c r="H214" s="1" t="s">
        <v>67</v>
      </c>
      <c r="I214" s="1" t="s">
        <v>63</v>
      </c>
      <c r="J214" s="1" t="s">
        <v>69</v>
      </c>
      <c r="K214" s="1">
        <v>4</v>
      </c>
      <c r="L214" s="6">
        <v>22390.36245638</v>
      </c>
    </row>
    <row r="215" spans="2:12" x14ac:dyDescent="0.25">
      <c r="B215" s="5">
        <v>6313</v>
      </c>
      <c r="C215" s="1" t="s">
        <v>68</v>
      </c>
      <c r="D215" s="1">
        <v>60</v>
      </c>
      <c r="E215" s="1">
        <v>60</v>
      </c>
      <c r="F215" s="1" t="s">
        <v>10</v>
      </c>
      <c r="G215" s="1" t="s">
        <v>61</v>
      </c>
      <c r="H215" s="1" t="s">
        <v>67</v>
      </c>
      <c r="I215" s="1" t="s">
        <v>63</v>
      </c>
      <c r="J215" s="1" t="s">
        <v>69</v>
      </c>
      <c r="K215" s="1">
        <v>0</v>
      </c>
      <c r="L215" s="6">
        <v>337.62960661</v>
      </c>
    </row>
    <row r="216" spans="2:12" x14ac:dyDescent="0.25">
      <c r="B216" s="5">
        <v>6314</v>
      </c>
      <c r="C216" s="1" t="s">
        <v>68</v>
      </c>
      <c r="D216" s="1">
        <v>60</v>
      </c>
      <c r="E216" s="1">
        <v>60</v>
      </c>
      <c r="F216" s="1" t="s">
        <v>10</v>
      </c>
      <c r="G216" s="1" t="s">
        <v>61</v>
      </c>
      <c r="H216" s="1" t="s">
        <v>62</v>
      </c>
      <c r="I216" s="1" t="s">
        <v>63</v>
      </c>
      <c r="J216" s="1" t="s">
        <v>69</v>
      </c>
      <c r="K216" s="1">
        <v>2</v>
      </c>
      <c r="L216" s="6">
        <v>9096.3036487200006</v>
      </c>
    </row>
    <row r="217" spans="2:12" x14ac:dyDescent="0.25">
      <c r="B217" s="5">
        <v>6315</v>
      </c>
      <c r="C217" s="1" t="s">
        <v>68</v>
      </c>
      <c r="D217" s="1">
        <v>60</v>
      </c>
      <c r="E217" s="1">
        <v>60</v>
      </c>
      <c r="F217" s="1" t="s">
        <v>10</v>
      </c>
      <c r="G217" s="1" t="s">
        <v>61</v>
      </c>
      <c r="H217" s="1" t="s">
        <v>67</v>
      </c>
      <c r="I217" s="1" t="s">
        <v>63</v>
      </c>
      <c r="J217" s="1" t="s">
        <v>69</v>
      </c>
      <c r="K217" s="1">
        <v>0</v>
      </c>
      <c r="L217" s="6">
        <v>1456.5402142200001</v>
      </c>
    </row>
    <row r="218" spans="2:12" x14ac:dyDescent="0.25">
      <c r="B218" s="5">
        <v>6316</v>
      </c>
      <c r="C218" s="1" t="s">
        <v>68</v>
      </c>
      <c r="D218" s="1">
        <v>60</v>
      </c>
      <c r="E218" s="1">
        <v>60</v>
      </c>
      <c r="F218" s="1" t="s">
        <v>10</v>
      </c>
      <c r="G218" s="1" t="s">
        <v>61</v>
      </c>
      <c r="H218" s="1" t="s">
        <v>67</v>
      </c>
      <c r="I218" s="1" t="s">
        <v>63</v>
      </c>
      <c r="J218" s="1" t="s">
        <v>69</v>
      </c>
      <c r="K218" s="1">
        <v>2</v>
      </c>
      <c r="L218" s="6">
        <v>12173.90450771</v>
      </c>
    </row>
    <row r="219" spans="2:12" x14ac:dyDescent="0.25">
      <c r="B219" s="5">
        <v>6317</v>
      </c>
      <c r="C219" s="1" t="s">
        <v>68</v>
      </c>
      <c r="D219" s="1">
        <v>60</v>
      </c>
      <c r="E219" s="1">
        <v>60</v>
      </c>
      <c r="F219" s="1" t="s">
        <v>10</v>
      </c>
      <c r="G219" s="1" t="s">
        <v>61</v>
      </c>
      <c r="H219" s="1" t="s">
        <v>67</v>
      </c>
      <c r="I219" s="1" t="s">
        <v>63</v>
      </c>
      <c r="J219" s="1" t="s">
        <v>69</v>
      </c>
      <c r="K219" s="1">
        <v>4</v>
      </c>
      <c r="L219" s="6">
        <v>19608.27877515</v>
      </c>
    </row>
    <row r="220" spans="2:12" x14ac:dyDescent="0.25">
      <c r="B220" s="5">
        <v>6318</v>
      </c>
      <c r="C220" s="1" t="s">
        <v>68</v>
      </c>
      <c r="D220" s="1">
        <v>60</v>
      </c>
      <c r="E220" s="1">
        <v>60</v>
      </c>
      <c r="F220" s="1" t="s">
        <v>10</v>
      </c>
      <c r="G220" s="1" t="s">
        <v>61</v>
      </c>
      <c r="H220" s="1" t="s">
        <v>67</v>
      </c>
      <c r="I220" s="1" t="s">
        <v>63</v>
      </c>
      <c r="J220" s="1" t="s">
        <v>69</v>
      </c>
      <c r="K220" s="1">
        <v>0</v>
      </c>
      <c r="L220" s="6">
        <v>169.09240378999999</v>
      </c>
    </row>
    <row r="221" spans="2:12" x14ac:dyDescent="0.25">
      <c r="B221" s="5">
        <v>6319</v>
      </c>
      <c r="C221" s="1" t="s">
        <v>68</v>
      </c>
      <c r="D221" s="1">
        <v>60</v>
      </c>
      <c r="E221" s="1">
        <v>60</v>
      </c>
      <c r="F221" s="1" t="s">
        <v>10</v>
      </c>
      <c r="G221" s="1" t="s">
        <v>61</v>
      </c>
      <c r="H221" s="1" t="s">
        <v>67</v>
      </c>
      <c r="I221" s="1" t="s">
        <v>63</v>
      </c>
      <c r="J221" s="1" t="s">
        <v>69</v>
      </c>
      <c r="K221" s="1">
        <v>0</v>
      </c>
      <c r="L221" s="6">
        <v>1536.9024179400001</v>
      </c>
    </row>
    <row r="222" spans="2:12" x14ac:dyDescent="0.25">
      <c r="B222" s="5">
        <v>6320</v>
      </c>
      <c r="C222" s="1" t="s">
        <v>68</v>
      </c>
      <c r="D222" s="1">
        <v>60</v>
      </c>
      <c r="E222" s="1">
        <v>60</v>
      </c>
      <c r="F222" s="1" t="s">
        <v>10</v>
      </c>
      <c r="G222" s="1" t="s">
        <v>61</v>
      </c>
      <c r="H222" s="1" t="s">
        <v>67</v>
      </c>
      <c r="I222" s="1" t="s">
        <v>63</v>
      </c>
      <c r="J222" s="1" t="s">
        <v>69</v>
      </c>
      <c r="K222" s="1">
        <v>0</v>
      </c>
      <c r="L222" s="6">
        <v>1726.4136962600001</v>
      </c>
    </row>
    <row r="223" spans="2:12" x14ac:dyDescent="0.25">
      <c r="B223" s="5">
        <v>6321</v>
      </c>
      <c r="C223" s="1" t="s">
        <v>68</v>
      </c>
      <c r="D223" s="1">
        <v>60</v>
      </c>
      <c r="E223" s="1">
        <v>60</v>
      </c>
      <c r="F223" s="1" t="s">
        <v>10</v>
      </c>
      <c r="G223" s="1" t="s">
        <v>61</v>
      </c>
      <c r="H223" s="1" t="s">
        <v>67</v>
      </c>
      <c r="I223" s="1" t="s">
        <v>63</v>
      </c>
      <c r="J223" s="1" t="s">
        <v>69</v>
      </c>
      <c r="K223" s="1">
        <v>1</v>
      </c>
      <c r="L223" s="6">
        <v>7594.1512687900004</v>
      </c>
    </row>
    <row r="224" spans="2:12" x14ac:dyDescent="0.25">
      <c r="B224" s="5">
        <v>6322</v>
      </c>
      <c r="C224" s="1" t="s">
        <v>65</v>
      </c>
      <c r="D224" s="1">
        <v>115</v>
      </c>
      <c r="E224" s="1">
        <v>115</v>
      </c>
      <c r="F224" s="1" t="s">
        <v>10</v>
      </c>
      <c r="G224" s="1" t="s">
        <v>61</v>
      </c>
      <c r="H224" s="1" t="s">
        <v>67</v>
      </c>
      <c r="I224" s="1" t="s">
        <v>63</v>
      </c>
      <c r="J224" s="1" t="s">
        <v>66</v>
      </c>
      <c r="K224" s="1">
        <v>4</v>
      </c>
      <c r="L224" s="6">
        <v>21545.040710410001</v>
      </c>
    </row>
    <row r="225" spans="2:12" x14ac:dyDescent="0.25">
      <c r="B225" s="5">
        <v>6323</v>
      </c>
      <c r="C225" s="1" t="s">
        <v>65</v>
      </c>
      <c r="D225" s="1">
        <v>115</v>
      </c>
      <c r="E225" s="1">
        <v>115</v>
      </c>
      <c r="F225" s="1" t="s">
        <v>10</v>
      </c>
      <c r="G225" s="1" t="s">
        <v>61</v>
      </c>
      <c r="H225" s="1" t="s">
        <v>67</v>
      </c>
      <c r="I225" s="1" t="s">
        <v>63</v>
      </c>
      <c r="J225" s="1" t="s">
        <v>66</v>
      </c>
      <c r="K225" s="1">
        <v>1</v>
      </c>
      <c r="L225" s="6">
        <v>3913.85745722</v>
      </c>
    </row>
    <row r="226" spans="2:12" x14ac:dyDescent="0.25">
      <c r="B226" s="5">
        <v>6324</v>
      </c>
      <c r="C226" s="1" t="s">
        <v>68</v>
      </c>
      <c r="D226" s="1">
        <v>60</v>
      </c>
      <c r="E226" s="1">
        <v>60</v>
      </c>
      <c r="F226" s="1" t="s">
        <v>10</v>
      </c>
      <c r="G226" s="1" t="s">
        <v>61</v>
      </c>
      <c r="H226" s="1" t="s">
        <v>67</v>
      </c>
      <c r="I226" s="1" t="s">
        <v>63</v>
      </c>
      <c r="J226" s="1" t="s">
        <v>69</v>
      </c>
      <c r="K226" s="1">
        <v>1</v>
      </c>
      <c r="L226" s="6">
        <v>2968.0398340000002</v>
      </c>
    </row>
    <row r="227" spans="2:12" x14ac:dyDescent="0.25">
      <c r="B227" s="5">
        <v>6325</v>
      </c>
      <c r="C227" s="1" t="s">
        <v>68</v>
      </c>
      <c r="D227" s="1">
        <v>60</v>
      </c>
      <c r="E227" s="1">
        <v>60</v>
      </c>
      <c r="F227" s="1" t="s">
        <v>10</v>
      </c>
      <c r="G227" s="1" t="s">
        <v>61</v>
      </c>
      <c r="H227" s="1" t="s">
        <v>67</v>
      </c>
      <c r="I227" s="1" t="s">
        <v>63</v>
      </c>
      <c r="J227" s="1" t="s">
        <v>69</v>
      </c>
      <c r="K227" s="1">
        <v>0</v>
      </c>
      <c r="L227" s="6">
        <v>2300.2101056400002</v>
      </c>
    </row>
    <row r="228" spans="2:12" x14ac:dyDescent="0.25">
      <c r="B228" s="5">
        <v>6326</v>
      </c>
      <c r="C228" s="1" t="s">
        <v>68</v>
      </c>
      <c r="D228" s="1">
        <v>60</v>
      </c>
      <c r="E228" s="1">
        <v>60</v>
      </c>
      <c r="F228" s="1" t="s">
        <v>10</v>
      </c>
      <c r="G228" s="1" t="s">
        <v>61</v>
      </c>
      <c r="H228" s="1" t="s">
        <v>67</v>
      </c>
      <c r="I228" s="1" t="s">
        <v>63</v>
      </c>
      <c r="J228" s="1" t="s">
        <v>69</v>
      </c>
      <c r="K228" s="1">
        <v>2</v>
      </c>
      <c r="L228" s="6">
        <v>10143.47148032</v>
      </c>
    </row>
    <row r="229" spans="2:12" x14ac:dyDescent="0.25">
      <c r="B229" s="5">
        <v>6327</v>
      </c>
      <c r="C229" s="1" t="s">
        <v>68</v>
      </c>
      <c r="D229" s="1">
        <v>60</v>
      </c>
      <c r="E229" s="1">
        <v>60</v>
      </c>
      <c r="F229" s="1" t="s">
        <v>10</v>
      </c>
      <c r="G229" s="1" t="s">
        <v>61</v>
      </c>
      <c r="H229" s="1" t="s">
        <v>67</v>
      </c>
      <c r="I229" s="1" t="s">
        <v>63</v>
      </c>
      <c r="J229" s="1" t="s">
        <v>69</v>
      </c>
      <c r="K229" s="1">
        <v>2</v>
      </c>
      <c r="L229" s="6">
        <v>10364.882718659999</v>
      </c>
    </row>
    <row r="230" spans="2:12" x14ac:dyDescent="0.25">
      <c r="B230" s="5">
        <v>6328</v>
      </c>
      <c r="C230" s="1" t="s">
        <v>68</v>
      </c>
      <c r="D230" s="1">
        <v>60</v>
      </c>
      <c r="E230" s="1">
        <v>60</v>
      </c>
      <c r="F230" s="1" t="s">
        <v>10</v>
      </c>
      <c r="G230" s="1" t="s">
        <v>61</v>
      </c>
      <c r="H230" s="1" t="s">
        <v>67</v>
      </c>
      <c r="I230" s="1" t="s">
        <v>63</v>
      </c>
      <c r="J230" s="1" t="s">
        <v>69</v>
      </c>
      <c r="K230" s="1">
        <v>1</v>
      </c>
      <c r="L230" s="6">
        <v>6107.45806653</v>
      </c>
    </row>
    <row r="231" spans="2:12" x14ac:dyDescent="0.25">
      <c r="B231" s="5">
        <v>6329</v>
      </c>
      <c r="C231" s="1" t="s">
        <v>68</v>
      </c>
      <c r="D231" s="1">
        <v>60</v>
      </c>
      <c r="E231" s="1">
        <v>60</v>
      </c>
      <c r="F231" s="1" t="s">
        <v>10</v>
      </c>
      <c r="G231" s="1" t="s">
        <v>61</v>
      </c>
      <c r="H231" s="1" t="s">
        <v>67</v>
      </c>
      <c r="I231" s="1" t="s">
        <v>63</v>
      </c>
      <c r="J231" s="1" t="s">
        <v>69</v>
      </c>
      <c r="K231" s="1">
        <v>2</v>
      </c>
      <c r="L231" s="6">
        <v>11113.93935036</v>
      </c>
    </row>
    <row r="232" spans="2:12" x14ac:dyDescent="0.25">
      <c r="B232" s="5">
        <v>6330</v>
      </c>
      <c r="C232" s="1" t="s">
        <v>68</v>
      </c>
      <c r="D232" s="1">
        <v>60</v>
      </c>
      <c r="E232" s="1">
        <v>60</v>
      </c>
      <c r="F232" s="1" t="s">
        <v>10</v>
      </c>
      <c r="G232" s="1" t="s">
        <v>61</v>
      </c>
      <c r="H232" s="1" t="s">
        <v>67</v>
      </c>
      <c r="I232" s="1" t="s">
        <v>63</v>
      </c>
      <c r="J232" s="1" t="s">
        <v>69</v>
      </c>
      <c r="K232" s="1">
        <v>0</v>
      </c>
      <c r="L232" s="6">
        <v>916.43765529999996</v>
      </c>
    </row>
    <row r="233" spans="2:12" x14ac:dyDescent="0.25">
      <c r="B233" s="5">
        <v>6331</v>
      </c>
      <c r="C233" s="1" t="s">
        <v>68</v>
      </c>
      <c r="D233" s="1">
        <v>60</v>
      </c>
      <c r="E233" s="1">
        <v>60</v>
      </c>
      <c r="F233" s="1" t="s">
        <v>10</v>
      </c>
      <c r="G233" s="1" t="s">
        <v>61</v>
      </c>
      <c r="H233" s="1" t="s">
        <v>67</v>
      </c>
      <c r="I233" s="1" t="s">
        <v>63</v>
      </c>
      <c r="J233" s="1" t="s">
        <v>69</v>
      </c>
      <c r="K233" s="1">
        <v>0</v>
      </c>
      <c r="L233" s="6">
        <v>1681.14715841</v>
      </c>
    </row>
    <row r="234" spans="2:12" x14ac:dyDescent="0.25">
      <c r="B234" s="5">
        <v>6332</v>
      </c>
      <c r="C234" s="1" t="s">
        <v>68</v>
      </c>
      <c r="D234" s="1">
        <v>60</v>
      </c>
      <c r="E234" s="1">
        <v>60</v>
      </c>
      <c r="F234" s="1" t="s">
        <v>10</v>
      </c>
      <c r="G234" s="1" t="s">
        <v>61</v>
      </c>
      <c r="H234" s="1" t="s">
        <v>67</v>
      </c>
      <c r="I234" s="1" t="s">
        <v>63</v>
      </c>
      <c r="J234" s="1" t="s">
        <v>69</v>
      </c>
      <c r="K234" s="1">
        <v>1</v>
      </c>
      <c r="L234" s="6">
        <v>5734.9595229500001</v>
      </c>
    </row>
    <row r="235" spans="2:12" x14ac:dyDescent="0.25">
      <c r="B235" s="5">
        <v>6333</v>
      </c>
      <c r="C235" s="1" t="s">
        <v>68</v>
      </c>
      <c r="D235" s="1">
        <v>60</v>
      </c>
      <c r="E235" s="1">
        <v>60</v>
      </c>
      <c r="F235" s="1" t="s">
        <v>10</v>
      </c>
      <c r="G235" s="1" t="s">
        <v>61</v>
      </c>
      <c r="H235" s="1" t="s">
        <v>67</v>
      </c>
      <c r="I235" s="1" t="s">
        <v>63</v>
      </c>
      <c r="J235" s="1" t="s">
        <v>69</v>
      </c>
      <c r="K235" s="1">
        <v>2</v>
      </c>
      <c r="L235" s="6">
        <v>9626.0872824500002</v>
      </c>
    </row>
    <row r="236" spans="2:12" x14ac:dyDescent="0.25">
      <c r="B236" s="5">
        <v>6334</v>
      </c>
      <c r="C236" s="1" t="s">
        <v>68</v>
      </c>
      <c r="D236" s="1">
        <v>60</v>
      </c>
      <c r="E236" s="1">
        <v>60</v>
      </c>
      <c r="F236" s="1" t="s">
        <v>10</v>
      </c>
      <c r="G236" s="1" t="s">
        <v>61</v>
      </c>
      <c r="H236" s="1" t="s">
        <v>67</v>
      </c>
      <c r="I236" s="1" t="s">
        <v>63</v>
      </c>
      <c r="J236" s="1" t="s">
        <v>69</v>
      </c>
      <c r="K236" s="1">
        <v>4</v>
      </c>
      <c r="L236" s="6">
        <v>20287.20581077</v>
      </c>
    </row>
    <row r="237" spans="2:12" x14ac:dyDescent="0.25">
      <c r="B237" s="5">
        <v>6335</v>
      </c>
      <c r="C237" s="1" t="s">
        <v>68</v>
      </c>
      <c r="D237" s="1">
        <v>60</v>
      </c>
      <c r="E237" s="1">
        <v>60</v>
      </c>
      <c r="F237" s="1" t="s">
        <v>10</v>
      </c>
      <c r="G237" s="1" t="s">
        <v>61</v>
      </c>
      <c r="H237" s="1" t="s">
        <v>67</v>
      </c>
      <c r="I237" s="1" t="s">
        <v>63</v>
      </c>
      <c r="J237" s="1" t="s">
        <v>69</v>
      </c>
      <c r="K237" s="1">
        <v>1</v>
      </c>
      <c r="L237" s="6">
        <v>6752.3237983500003</v>
      </c>
    </row>
    <row r="238" spans="2:12" x14ac:dyDescent="0.25">
      <c r="B238" s="5">
        <v>6336</v>
      </c>
      <c r="C238" s="1" t="s">
        <v>60</v>
      </c>
      <c r="D238" s="1">
        <v>230</v>
      </c>
      <c r="E238" s="1">
        <v>230</v>
      </c>
      <c r="F238" s="1" t="s">
        <v>10</v>
      </c>
      <c r="G238" s="1" t="s">
        <v>61</v>
      </c>
      <c r="H238" s="1" t="s">
        <v>67</v>
      </c>
      <c r="I238" s="1" t="s">
        <v>63</v>
      </c>
      <c r="J238" s="1" t="s">
        <v>64</v>
      </c>
      <c r="K238" s="1">
        <v>0</v>
      </c>
      <c r="L238" s="6">
        <v>207.25597873000001</v>
      </c>
    </row>
    <row r="239" spans="2:12" x14ac:dyDescent="0.25">
      <c r="B239" s="5">
        <v>6337</v>
      </c>
      <c r="C239" s="1" t="s">
        <v>68</v>
      </c>
      <c r="D239" s="1">
        <v>60</v>
      </c>
      <c r="E239" s="1">
        <v>60</v>
      </c>
      <c r="F239" s="1" t="s">
        <v>10</v>
      </c>
      <c r="G239" s="1" t="s">
        <v>61</v>
      </c>
      <c r="H239" s="1" t="s">
        <v>67</v>
      </c>
      <c r="I239" s="1" t="s">
        <v>63</v>
      </c>
      <c r="J239" s="1" t="s">
        <v>69</v>
      </c>
      <c r="K239" s="1">
        <v>2</v>
      </c>
      <c r="L239" s="6">
        <v>8633.1236993599996</v>
      </c>
    </row>
    <row r="240" spans="2:12" x14ac:dyDescent="0.25">
      <c r="B240" s="5">
        <v>6338</v>
      </c>
      <c r="C240" s="1" t="s">
        <v>68</v>
      </c>
      <c r="D240" s="1">
        <v>60</v>
      </c>
      <c r="E240" s="1">
        <v>60</v>
      </c>
      <c r="F240" s="1" t="s">
        <v>10</v>
      </c>
      <c r="G240" s="1" t="s">
        <v>61</v>
      </c>
      <c r="H240" s="1" t="s">
        <v>67</v>
      </c>
      <c r="I240" s="1" t="s">
        <v>63</v>
      </c>
      <c r="J240" s="1" t="s">
        <v>69</v>
      </c>
      <c r="K240" s="1">
        <v>0</v>
      </c>
      <c r="L240" s="6">
        <v>1084.3180891899999</v>
      </c>
    </row>
    <row r="241" spans="2:12" x14ac:dyDescent="0.25">
      <c r="B241" s="5">
        <v>6339</v>
      </c>
      <c r="C241" s="1" t="s">
        <v>68</v>
      </c>
      <c r="D241" s="1">
        <v>60</v>
      </c>
      <c r="E241" s="1">
        <v>60</v>
      </c>
      <c r="F241" s="1" t="s">
        <v>10</v>
      </c>
      <c r="G241" s="1" t="s">
        <v>61</v>
      </c>
      <c r="H241" s="1" t="s">
        <v>67</v>
      </c>
      <c r="I241" s="1" t="s">
        <v>63</v>
      </c>
      <c r="J241" s="1" t="s">
        <v>69</v>
      </c>
      <c r="K241" s="1">
        <v>0</v>
      </c>
      <c r="L241" s="6">
        <v>1411.5456913</v>
      </c>
    </row>
    <row r="242" spans="2:12" x14ac:dyDescent="0.25">
      <c r="B242" s="5">
        <v>6340</v>
      </c>
      <c r="C242" s="1" t="s">
        <v>68</v>
      </c>
      <c r="D242" s="1">
        <v>60</v>
      </c>
      <c r="E242" s="1">
        <v>60</v>
      </c>
      <c r="F242" s="1" t="s">
        <v>10</v>
      </c>
      <c r="G242" s="1" t="s">
        <v>61</v>
      </c>
      <c r="H242" s="1" t="s">
        <v>67</v>
      </c>
      <c r="I242" s="1" t="s">
        <v>63</v>
      </c>
      <c r="J242" s="1" t="s">
        <v>69</v>
      </c>
      <c r="K242" s="1">
        <v>2</v>
      </c>
      <c r="L242" s="6">
        <v>8313.9722467699994</v>
      </c>
    </row>
    <row r="243" spans="2:12" x14ac:dyDescent="0.25">
      <c r="B243" s="5">
        <v>6341</v>
      </c>
      <c r="C243" s="1" t="s">
        <v>68</v>
      </c>
      <c r="D243" s="1">
        <v>60</v>
      </c>
      <c r="E243" s="1">
        <v>60</v>
      </c>
      <c r="F243" s="1" t="s">
        <v>10</v>
      </c>
      <c r="G243" s="1" t="s">
        <v>61</v>
      </c>
      <c r="H243" s="1" t="s">
        <v>67</v>
      </c>
      <c r="I243" s="1" t="s">
        <v>63</v>
      </c>
      <c r="J243" s="1" t="s">
        <v>69</v>
      </c>
      <c r="K243" s="1">
        <v>1</v>
      </c>
      <c r="L243" s="6">
        <v>7746.2889775800004</v>
      </c>
    </row>
    <row r="244" spans="2:12" x14ac:dyDescent="0.25">
      <c r="B244" s="5">
        <v>6342</v>
      </c>
      <c r="C244" s="1" t="s">
        <v>68</v>
      </c>
      <c r="D244" s="1">
        <v>60</v>
      </c>
      <c r="E244" s="1">
        <v>60</v>
      </c>
      <c r="F244" s="1" t="s">
        <v>10</v>
      </c>
      <c r="G244" s="1" t="s">
        <v>61</v>
      </c>
      <c r="H244" s="1" t="s">
        <v>67</v>
      </c>
      <c r="I244" s="1" t="s">
        <v>63</v>
      </c>
      <c r="J244" s="1" t="s">
        <v>69</v>
      </c>
      <c r="K244" s="1">
        <v>1</v>
      </c>
      <c r="L244" s="6">
        <v>4273.81008157</v>
      </c>
    </row>
    <row r="245" spans="2:12" x14ac:dyDescent="0.25">
      <c r="B245" s="5">
        <v>6343</v>
      </c>
      <c r="C245" s="1" t="s">
        <v>68</v>
      </c>
      <c r="D245" s="1">
        <v>60</v>
      </c>
      <c r="E245" s="1">
        <v>60</v>
      </c>
      <c r="F245" s="1" t="s">
        <v>10</v>
      </c>
      <c r="G245" s="1" t="s">
        <v>61</v>
      </c>
      <c r="H245" s="1" t="s">
        <v>67</v>
      </c>
      <c r="I245" s="1" t="s">
        <v>63</v>
      </c>
      <c r="J245" s="1" t="s">
        <v>69</v>
      </c>
      <c r="K245" s="1">
        <v>2</v>
      </c>
      <c r="L245" s="6">
        <v>12973.014641780001</v>
      </c>
    </row>
    <row r="246" spans="2:12" x14ac:dyDescent="0.25">
      <c r="B246" s="5">
        <v>6344</v>
      </c>
      <c r="C246" s="1" t="s">
        <v>68</v>
      </c>
      <c r="D246" s="1">
        <v>60</v>
      </c>
      <c r="E246" s="1">
        <v>60</v>
      </c>
      <c r="F246" s="1" t="s">
        <v>10</v>
      </c>
      <c r="G246" s="1" t="s">
        <v>61</v>
      </c>
      <c r="H246" s="1" t="s">
        <v>67</v>
      </c>
      <c r="I246" s="1" t="s">
        <v>63</v>
      </c>
      <c r="J246" s="1" t="s">
        <v>69</v>
      </c>
      <c r="K246" s="1">
        <v>0</v>
      </c>
      <c r="L246" s="6">
        <v>1544.77876593</v>
      </c>
    </row>
    <row r="247" spans="2:12" x14ac:dyDescent="0.25">
      <c r="B247" s="5">
        <v>6345</v>
      </c>
      <c r="C247" s="1" t="s">
        <v>68</v>
      </c>
      <c r="D247" s="1">
        <v>60</v>
      </c>
      <c r="E247" s="1">
        <v>60</v>
      </c>
      <c r="F247" s="1" t="s">
        <v>10</v>
      </c>
      <c r="G247" s="1" t="s">
        <v>61</v>
      </c>
      <c r="H247" s="1" t="s">
        <v>67</v>
      </c>
      <c r="I247" s="1" t="s">
        <v>63</v>
      </c>
      <c r="J247" s="1" t="s">
        <v>69</v>
      </c>
      <c r="K247" s="1">
        <v>1</v>
      </c>
      <c r="L247" s="6">
        <v>2710.5537408599998</v>
      </c>
    </row>
    <row r="248" spans="2:12" x14ac:dyDescent="0.25">
      <c r="B248" s="5">
        <v>6346</v>
      </c>
      <c r="C248" s="1" t="s">
        <v>68</v>
      </c>
      <c r="D248" s="1">
        <v>60</v>
      </c>
      <c r="E248" s="1">
        <v>60</v>
      </c>
      <c r="F248" s="1" t="s">
        <v>10</v>
      </c>
      <c r="G248" s="1" t="s">
        <v>61</v>
      </c>
      <c r="H248" s="1" t="s">
        <v>67</v>
      </c>
      <c r="I248" s="1" t="s">
        <v>63</v>
      </c>
      <c r="J248" s="1" t="s">
        <v>69</v>
      </c>
      <c r="K248" s="1">
        <v>2</v>
      </c>
      <c r="L248" s="6">
        <v>12991.29831387</v>
      </c>
    </row>
    <row r="249" spans="2:12" x14ac:dyDescent="0.25">
      <c r="B249" s="5">
        <v>6347</v>
      </c>
      <c r="C249" s="1" t="s">
        <v>68</v>
      </c>
      <c r="D249" s="1">
        <v>60</v>
      </c>
      <c r="E249" s="1">
        <v>60</v>
      </c>
      <c r="F249" s="1" t="s">
        <v>10</v>
      </c>
      <c r="G249" s="1" t="s">
        <v>61</v>
      </c>
      <c r="H249" s="1" t="s">
        <v>67</v>
      </c>
      <c r="I249" s="1" t="s">
        <v>63</v>
      </c>
      <c r="J249" s="1" t="s">
        <v>69</v>
      </c>
      <c r="K249" s="1">
        <v>0</v>
      </c>
      <c r="L249" s="6">
        <v>1292.61272317</v>
      </c>
    </row>
    <row r="250" spans="2:12" x14ac:dyDescent="0.25">
      <c r="B250" s="5">
        <v>6348</v>
      </c>
      <c r="C250" s="1" t="s">
        <v>68</v>
      </c>
      <c r="D250" s="1">
        <v>60</v>
      </c>
      <c r="E250" s="1">
        <v>60</v>
      </c>
      <c r="F250" s="1" t="s">
        <v>10</v>
      </c>
      <c r="G250" s="1" t="s">
        <v>61</v>
      </c>
      <c r="H250" s="1" t="s">
        <v>67</v>
      </c>
      <c r="I250" s="1" t="s">
        <v>63</v>
      </c>
      <c r="J250" s="1" t="s">
        <v>69</v>
      </c>
      <c r="K250" s="1">
        <v>1</v>
      </c>
      <c r="L250" s="6">
        <v>3247.5715472000002</v>
      </c>
    </row>
    <row r="251" spans="2:12" x14ac:dyDescent="0.25">
      <c r="B251" s="5">
        <v>6349</v>
      </c>
      <c r="C251" s="1" t="s">
        <v>68</v>
      </c>
      <c r="D251" s="1">
        <v>60</v>
      </c>
      <c r="E251" s="1">
        <v>60</v>
      </c>
      <c r="F251" s="1" t="s">
        <v>10</v>
      </c>
      <c r="G251" s="1" t="s">
        <v>61</v>
      </c>
      <c r="H251" s="1" t="s">
        <v>67</v>
      </c>
      <c r="I251" s="1" t="s">
        <v>63</v>
      </c>
      <c r="J251" s="1" t="s">
        <v>69</v>
      </c>
      <c r="K251" s="1">
        <v>5</v>
      </c>
      <c r="L251" s="6">
        <v>28477.016244229999</v>
      </c>
    </row>
    <row r="252" spans="2:12" x14ac:dyDescent="0.25">
      <c r="B252" s="5">
        <v>6350</v>
      </c>
      <c r="C252" s="1" t="s">
        <v>68</v>
      </c>
      <c r="D252" s="1">
        <v>60</v>
      </c>
      <c r="E252" s="1">
        <v>60</v>
      </c>
      <c r="F252" s="1" t="s">
        <v>10</v>
      </c>
      <c r="G252" s="1" t="s">
        <v>61</v>
      </c>
      <c r="H252" s="1" t="s">
        <v>67</v>
      </c>
      <c r="I252" s="1" t="s">
        <v>63</v>
      </c>
      <c r="J252" s="1" t="s">
        <v>69</v>
      </c>
      <c r="K252" s="1">
        <v>8</v>
      </c>
      <c r="L252" s="6">
        <v>43446.871927749999</v>
      </c>
    </row>
    <row r="253" spans="2:12" x14ac:dyDescent="0.25">
      <c r="B253" s="5">
        <v>6351</v>
      </c>
      <c r="C253" s="1" t="s">
        <v>68</v>
      </c>
      <c r="D253" s="1">
        <v>60</v>
      </c>
      <c r="E253" s="1">
        <v>60</v>
      </c>
      <c r="F253" s="1" t="s">
        <v>10</v>
      </c>
      <c r="G253" s="1" t="s">
        <v>61</v>
      </c>
      <c r="H253" s="1" t="s">
        <v>67</v>
      </c>
      <c r="I253" s="1" t="s">
        <v>63</v>
      </c>
      <c r="J253" s="1" t="s">
        <v>69</v>
      </c>
      <c r="K253" s="1">
        <v>4</v>
      </c>
      <c r="L253" s="6">
        <v>20114.982758049999</v>
      </c>
    </row>
    <row r="254" spans="2:12" x14ac:dyDescent="0.25">
      <c r="B254" s="5">
        <v>6352</v>
      </c>
      <c r="C254" s="1" t="s">
        <v>68</v>
      </c>
      <c r="D254" s="1">
        <v>60</v>
      </c>
      <c r="E254" s="1">
        <v>60</v>
      </c>
      <c r="F254" s="1" t="s">
        <v>10</v>
      </c>
      <c r="G254" s="1" t="s">
        <v>61</v>
      </c>
      <c r="H254" s="1" t="s">
        <v>67</v>
      </c>
      <c r="I254" s="1" t="s">
        <v>63</v>
      </c>
      <c r="J254" s="1" t="s">
        <v>69</v>
      </c>
      <c r="K254" s="1">
        <v>10</v>
      </c>
      <c r="L254" s="6">
        <v>53915.949881590001</v>
      </c>
    </row>
    <row r="255" spans="2:12" x14ac:dyDescent="0.25">
      <c r="B255" s="5">
        <v>6353</v>
      </c>
      <c r="C255" s="1" t="s">
        <v>68</v>
      </c>
      <c r="D255" s="1">
        <v>60</v>
      </c>
      <c r="E255" s="1">
        <v>60</v>
      </c>
      <c r="F255" s="1" t="s">
        <v>10</v>
      </c>
      <c r="G255" s="1" t="s">
        <v>61</v>
      </c>
      <c r="H255" s="1" t="s">
        <v>67</v>
      </c>
      <c r="I255" s="1" t="s">
        <v>63</v>
      </c>
      <c r="J255" s="1" t="s">
        <v>69</v>
      </c>
      <c r="K255" s="1">
        <v>4</v>
      </c>
      <c r="L255" s="6">
        <v>22578.901227279999</v>
      </c>
    </row>
    <row r="256" spans="2:12" x14ac:dyDescent="0.25">
      <c r="B256" s="5">
        <v>6354</v>
      </c>
      <c r="C256" s="1" t="s">
        <v>68</v>
      </c>
      <c r="D256" s="1">
        <v>60</v>
      </c>
      <c r="E256" s="1">
        <v>60</v>
      </c>
      <c r="F256" s="1" t="s">
        <v>10</v>
      </c>
      <c r="G256" s="1" t="s">
        <v>61</v>
      </c>
      <c r="H256" s="1" t="s">
        <v>67</v>
      </c>
      <c r="I256" s="1" t="s">
        <v>63</v>
      </c>
      <c r="J256" s="1" t="s">
        <v>69</v>
      </c>
      <c r="K256" s="1">
        <v>3</v>
      </c>
      <c r="L256" s="6">
        <v>17501.081240709998</v>
      </c>
    </row>
    <row r="257" spans="2:12" x14ac:dyDescent="0.25">
      <c r="B257" s="5">
        <v>6355</v>
      </c>
      <c r="C257" s="1" t="s">
        <v>68</v>
      </c>
      <c r="D257" s="1">
        <v>60</v>
      </c>
      <c r="E257" s="1">
        <v>60</v>
      </c>
      <c r="F257" s="1" t="s">
        <v>10</v>
      </c>
      <c r="G257" s="1" t="s">
        <v>61</v>
      </c>
      <c r="H257" s="1" t="s">
        <v>67</v>
      </c>
      <c r="I257" s="1" t="s">
        <v>63</v>
      </c>
      <c r="J257" s="1" t="s">
        <v>69</v>
      </c>
      <c r="K257" s="1">
        <v>12</v>
      </c>
      <c r="L257" s="6">
        <v>60919.08339593</v>
      </c>
    </row>
    <row r="258" spans="2:12" x14ac:dyDescent="0.25">
      <c r="B258" s="5">
        <v>6356</v>
      </c>
      <c r="C258" s="1" t="s">
        <v>68</v>
      </c>
      <c r="D258" s="1">
        <v>60</v>
      </c>
      <c r="E258" s="1">
        <v>60</v>
      </c>
      <c r="F258" s="1" t="s">
        <v>10</v>
      </c>
      <c r="G258" s="1" t="s">
        <v>61</v>
      </c>
      <c r="H258" s="1" t="s">
        <v>67</v>
      </c>
      <c r="I258" s="1" t="s">
        <v>63</v>
      </c>
      <c r="J258" s="1" t="s">
        <v>69</v>
      </c>
      <c r="K258" s="1">
        <v>2</v>
      </c>
      <c r="L258" s="6">
        <v>11840.758146869999</v>
      </c>
    </row>
    <row r="259" spans="2:12" x14ac:dyDescent="0.25">
      <c r="B259" s="5">
        <v>6357</v>
      </c>
      <c r="C259" s="1" t="s">
        <v>68</v>
      </c>
      <c r="D259" s="1">
        <v>60</v>
      </c>
      <c r="E259" s="1">
        <v>60</v>
      </c>
      <c r="F259" s="1" t="s">
        <v>10</v>
      </c>
      <c r="G259" s="1" t="s">
        <v>61</v>
      </c>
      <c r="H259" s="1" t="s">
        <v>67</v>
      </c>
      <c r="I259" s="1" t="s">
        <v>63</v>
      </c>
      <c r="J259" s="1" t="s">
        <v>69</v>
      </c>
      <c r="K259" s="1">
        <v>0</v>
      </c>
      <c r="L259" s="6">
        <v>313.60257276999999</v>
      </c>
    </row>
    <row r="260" spans="2:12" x14ac:dyDescent="0.25">
      <c r="B260" s="5">
        <v>6358</v>
      </c>
      <c r="C260" s="1" t="s">
        <v>68</v>
      </c>
      <c r="D260" s="1">
        <v>60</v>
      </c>
      <c r="E260" s="1">
        <v>60</v>
      </c>
      <c r="F260" s="1" t="s">
        <v>10</v>
      </c>
      <c r="G260" s="1" t="s">
        <v>61</v>
      </c>
      <c r="H260" s="1" t="s">
        <v>67</v>
      </c>
      <c r="I260" s="1" t="s">
        <v>63</v>
      </c>
      <c r="J260" s="1" t="s">
        <v>69</v>
      </c>
      <c r="K260" s="1">
        <v>3</v>
      </c>
      <c r="L260" s="6">
        <v>14396.99020894</v>
      </c>
    </row>
    <row r="261" spans="2:12" x14ac:dyDescent="0.25">
      <c r="B261" s="5">
        <v>6359</v>
      </c>
      <c r="C261" s="1" t="s">
        <v>68</v>
      </c>
      <c r="D261" s="1">
        <v>60</v>
      </c>
      <c r="E261" s="1">
        <v>60</v>
      </c>
      <c r="F261" s="1" t="s">
        <v>10</v>
      </c>
      <c r="G261" s="1" t="s">
        <v>61</v>
      </c>
      <c r="H261" s="1" t="s">
        <v>67</v>
      </c>
      <c r="I261" s="1" t="s">
        <v>63</v>
      </c>
      <c r="J261" s="1" t="s">
        <v>69</v>
      </c>
      <c r="K261" s="1">
        <v>1</v>
      </c>
      <c r="L261" s="6">
        <v>5992.8713702900004</v>
      </c>
    </row>
    <row r="262" spans="2:12" x14ac:dyDescent="0.25">
      <c r="B262" s="5">
        <v>6360</v>
      </c>
      <c r="C262" s="1" t="s">
        <v>68</v>
      </c>
      <c r="D262" s="1">
        <v>60</v>
      </c>
      <c r="E262" s="1">
        <v>60</v>
      </c>
      <c r="F262" s="1" t="s">
        <v>10</v>
      </c>
      <c r="G262" s="1" t="s">
        <v>61</v>
      </c>
      <c r="H262" s="1" t="s">
        <v>67</v>
      </c>
      <c r="I262" s="1" t="s">
        <v>63</v>
      </c>
      <c r="J262" s="1" t="s">
        <v>69</v>
      </c>
      <c r="K262" s="1">
        <v>2</v>
      </c>
      <c r="L262" s="6">
        <v>13179.24089191</v>
      </c>
    </row>
    <row r="263" spans="2:12" x14ac:dyDescent="0.25">
      <c r="B263" s="5">
        <v>6361</v>
      </c>
      <c r="C263" s="1" t="s">
        <v>68</v>
      </c>
      <c r="D263" s="1">
        <v>60</v>
      </c>
      <c r="E263" s="1">
        <v>60</v>
      </c>
      <c r="F263" s="1" t="s">
        <v>10</v>
      </c>
      <c r="G263" s="1" t="s">
        <v>61</v>
      </c>
      <c r="H263" s="1" t="s">
        <v>67</v>
      </c>
      <c r="I263" s="1" t="s">
        <v>63</v>
      </c>
      <c r="J263" s="1" t="s">
        <v>69</v>
      </c>
      <c r="K263" s="1">
        <v>1</v>
      </c>
      <c r="L263" s="6">
        <v>4499.5461531399997</v>
      </c>
    </row>
    <row r="264" spans="2:12" x14ac:dyDescent="0.25">
      <c r="B264" s="5">
        <v>6362</v>
      </c>
      <c r="C264" s="1" t="s">
        <v>68</v>
      </c>
      <c r="D264" s="1">
        <v>60</v>
      </c>
      <c r="E264" s="1">
        <v>60</v>
      </c>
      <c r="F264" s="1" t="s">
        <v>10</v>
      </c>
      <c r="G264" s="1" t="s">
        <v>61</v>
      </c>
      <c r="H264" s="1" t="s">
        <v>67</v>
      </c>
      <c r="I264" s="1" t="s">
        <v>63</v>
      </c>
      <c r="J264" s="1" t="s">
        <v>69</v>
      </c>
      <c r="K264" s="1">
        <v>11</v>
      </c>
      <c r="L264" s="6">
        <v>57522.978551250002</v>
      </c>
    </row>
    <row r="265" spans="2:12" x14ac:dyDescent="0.25">
      <c r="B265" s="5">
        <v>6363</v>
      </c>
      <c r="C265" s="1" t="s">
        <v>68</v>
      </c>
      <c r="D265" s="1">
        <v>60</v>
      </c>
      <c r="E265" s="1">
        <v>60</v>
      </c>
      <c r="F265" s="1" t="s">
        <v>10</v>
      </c>
      <c r="G265" s="1" t="s">
        <v>61</v>
      </c>
      <c r="H265" s="1" t="s">
        <v>67</v>
      </c>
      <c r="I265" s="1" t="s">
        <v>63</v>
      </c>
      <c r="J265" s="1" t="s">
        <v>69</v>
      </c>
      <c r="K265" s="1">
        <v>2</v>
      </c>
      <c r="L265" s="6">
        <v>8286.0235915800004</v>
      </c>
    </row>
    <row r="266" spans="2:12" x14ac:dyDescent="0.25">
      <c r="B266" s="5">
        <v>6364</v>
      </c>
      <c r="C266" s="1" t="s">
        <v>68</v>
      </c>
      <c r="D266" s="1">
        <v>60</v>
      </c>
      <c r="E266" s="1">
        <v>60</v>
      </c>
      <c r="F266" s="1" t="s">
        <v>10</v>
      </c>
      <c r="G266" s="1" t="s">
        <v>61</v>
      </c>
      <c r="H266" s="1" t="s">
        <v>67</v>
      </c>
      <c r="I266" s="1" t="s">
        <v>63</v>
      </c>
      <c r="J266" s="1" t="s">
        <v>69</v>
      </c>
      <c r="K266" s="1">
        <v>6</v>
      </c>
      <c r="L266" s="6">
        <v>30548.414772749999</v>
      </c>
    </row>
    <row r="267" spans="2:12" x14ac:dyDescent="0.25">
      <c r="B267" s="5">
        <v>6365</v>
      </c>
      <c r="C267" s="1" t="s">
        <v>68</v>
      </c>
      <c r="D267" s="1">
        <v>60</v>
      </c>
      <c r="E267" s="1">
        <v>60</v>
      </c>
      <c r="F267" s="1" t="s">
        <v>10</v>
      </c>
      <c r="G267" s="1" t="s">
        <v>61</v>
      </c>
      <c r="H267" s="1" t="s">
        <v>67</v>
      </c>
      <c r="I267" s="1" t="s">
        <v>63</v>
      </c>
      <c r="J267" s="1" t="s">
        <v>69</v>
      </c>
      <c r="K267" s="1">
        <v>2</v>
      </c>
      <c r="L267" s="6">
        <v>11271.00798701</v>
      </c>
    </row>
    <row r="268" spans="2:12" x14ac:dyDescent="0.25">
      <c r="B268" s="5">
        <v>6366</v>
      </c>
      <c r="C268" s="1" t="s">
        <v>68</v>
      </c>
      <c r="D268" s="1">
        <v>60</v>
      </c>
      <c r="E268" s="1">
        <v>60</v>
      </c>
      <c r="F268" s="1" t="s">
        <v>10</v>
      </c>
      <c r="G268" s="1" t="s">
        <v>61</v>
      </c>
      <c r="H268" s="1" t="s">
        <v>67</v>
      </c>
      <c r="I268" s="1" t="s">
        <v>63</v>
      </c>
      <c r="J268" s="1" t="s">
        <v>69</v>
      </c>
      <c r="K268" s="1">
        <v>6</v>
      </c>
      <c r="L268" s="6">
        <v>33283.611910909996</v>
      </c>
    </row>
    <row r="269" spans="2:12" x14ac:dyDescent="0.25">
      <c r="B269" s="5">
        <v>6367</v>
      </c>
      <c r="C269" s="1" t="s">
        <v>68</v>
      </c>
      <c r="D269" s="1">
        <v>60</v>
      </c>
      <c r="E269" s="1">
        <v>60</v>
      </c>
      <c r="F269" s="1" t="s">
        <v>10</v>
      </c>
      <c r="G269" s="1" t="s">
        <v>61</v>
      </c>
      <c r="H269" s="1" t="s">
        <v>67</v>
      </c>
      <c r="I269" s="1" t="s">
        <v>63</v>
      </c>
      <c r="J269" s="1" t="s">
        <v>69</v>
      </c>
      <c r="K269" s="1">
        <v>3</v>
      </c>
      <c r="L269" s="6">
        <v>17453.306430749999</v>
      </c>
    </row>
    <row r="270" spans="2:12" x14ac:dyDescent="0.25">
      <c r="B270" s="5">
        <v>6368</v>
      </c>
      <c r="C270" s="1" t="s">
        <v>68</v>
      </c>
      <c r="D270" s="1">
        <v>60</v>
      </c>
      <c r="E270" s="1">
        <v>60</v>
      </c>
      <c r="F270" s="1" t="s">
        <v>10</v>
      </c>
      <c r="G270" s="1" t="s">
        <v>61</v>
      </c>
      <c r="H270" s="1" t="s">
        <v>67</v>
      </c>
      <c r="I270" s="1" t="s">
        <v>63</v>
      </c>
      <c r="J270" s="1" t="s">
        <v>69</v>
      </c>
      <c r="K270" s="1">
        <v>4</v>
      </c>
      <c r="L270" s="6">
        <v>21103.217034320001</v>
      </c>
    </row>
    <row r="271" spans="2:12" x14ac:dyDescent="0.25">
      <c r="B271" s="5">
        <v>6369</v>
      </c>
      <c r="C271" s="1" t="s">
        <v>68</v>
      </c>
      <c r="D271" s="1">
        <v>60</v>
      </c>
      <c r="E271" s="1">
        <v>60</v>
      </c>
      <c r="F271" s="1" t="s">
        <v>10</v>
      </c>
      <c r="G271" s="1" t="s">
        <v>61</v>
      </c>
      <c r="H271" s="1" t="s">
        <v>67</v>
      </c>
      <c r="I271" s="1" t="s">
        <v>63</v>
      </c>
      <c r="J271" s="1" t="s">
        <v>69</v>
      </c>
      <c r="K271" s="1">
        <v>5</v>
      </c>
      <c r="L271" s="6">
        <v>23829.690733560001</v>
      </c>
    </row>
    <row r="272" spans="2:12" x14ac:dyDescent="0.25">
      <c r="B272" s="5">
        <v>6370</v>
      </c>
      <c r="C272" s="1" t="s">
        <v>68</v>
      </c>
      <c r="D272" s="1">
        <v>60</v>
      </c>
      <c r="E272" s="1">
        <v>60</v>
      </c>
      <c r="F272" s="1" t="s">
        <v>10</v>
      </c>
      <c r="G272" s="1" t="s">
        <v>61</v>
      </c>
      <c r="H272" s="1" t="s">
        <v>67</v>
      </c>
      <c r="I272" s="1" t="s">
        <v>63</v>
      </c>
      <c r="J272" s="1" t="s">
        <v>69</v>
      </c>
      <c r="K272" s="1">
        <v>3</v>
      </c>
      <c r="L272" s="6">
        <v>15246.77375434</v>
      </c>
    </row>
    <row r="273" spans="2:12" x14ac:dyDescent="0.25">
      <c r="B273" s="5">
        <v>6371</v>
      </c>
      <c r="C273" s="1" t="s">
        <v>68</v>
      </c>
      <c r="D273" s="1">
        <v>60</v>
      </c>
      <c r="E273" s="1">
        <v>60</v>
      </c>
      <c r="F273" s="1" t="s">
        <v>10</v>
      </c>
      <c r="G273" s="1" t="s">
        <v>61</v>
      </c>
      <c r="H273" s="1" t="s">
        <v>67</v>
      </c>
      <c r="I273" s="1" t="s">
        <v>63</v>
      </c>
      <c r="J273" s="1" t="s">
        <v>69</v>
      </c>
      <c r="K273" s="1">
        <v>6</v>
      </c>
      <c r="L273" s="6">
        <v>30754.004540530001</v>
      </c>
    </row>
    <row r="274" spans="2:12" x14ac:dyDescent="0.25">
      <c r="B274" s="5">
        <v>6372</v>
      </c>
      <c r="C274" s="1" t="s">
        <v>68</v>
      </c>
      <c r="D274" s="1">
        <v>60</v>
      </c>
      <c r="E274" s="1">
        <v>60</v>
      </c>
      <c r="F274" s="1" t="s">
        <v>10</v>
      </c>
      <c r="G274" s="1" t="s">
        <v>61</v>
      </c>
      <c r="H274" s="1" t="s">
        <v>67</v>
      </c>
      <c r="I274" s="1" t="s">
        <v>63</v>
      </c>
      <c r="J274" s="1" t="s">
        <v>69</v>
      </c>
      <c r="K274" s="1">
        <v>1</v>
      </c>
      <c r="L274" s="6">
        <v>7193.0718677599998</v>
      </c>
    </row>
    <row r="275" spans="2:12" x14ac:dyDescent="0.25">
      <c r="B275" s="5">
        <v>6373</v>
      </c>
      <c r="C275" s="1" t="s">
        <v>68</v>
      </c>
      <c r="D275" s="1">
        <v>60</v>
      </c>
      <c r="E275" s="1">
        <v>60</v>
      </c>
      <c r="F275" s="1" t="s">
        <v>10</v>
      </c>
      <c r="G275" s="1" t="s">
        <v>61</v>
      </c>
      <c r="H275" s="1" t="s">
        <v>67</v>
      </c>
      <c r="I275" s="1" t="s">
        <v>63</v>
      </c>
      <c r="J275" s="1" t="s">
        <v>69</v>
      </c>
      <c r="K275" s="1">
        <v>0</v>
      </c>
      <c r="L275" s="6">
        <v>1465.2156797299999</v>
      </c>
    </row>
    <row r="276" spans="2:12" x14ac:dyDescent="0.25">
      <c r="B276" s="5">
        <v>6374</v>
      </c>
      <c r="C276" s="1" t="s">
        <v>68</v>
      </c>
      <c r="D276" s="1">
        <v>60</v>
      </c>
      <c r="E276" s="1">
        <v>60</v>
      </c>
      <c r="F276" s="1" t="s">
        <v>10</v>
      </c>
      <c r="G276" s="1" t="s">
        <v>61</v>
      </c>
      <c r="H276" s="1" t="s">
        <v>67</v>
      </c>
      <c r="I276" s="1" t="s">
        <v>63</v>
      </c>
      <c r="J276" s="1" t="s">
        <v>69</v>
      </c>
      <c r="K276" s="1">
        <v>0</v>
      </c>
      <c r="L276" s="6">
        <v>2433.8566646899999</v>
      </c>
    </row>
    <row r="277" spans="2:12" x14ac:dyDescent="0.25">
      <c r="B277" s="5">
        <v>6375</v>
      </c>
      <c r="C277" s="1" t="s">
        <v>68</v>
      </c>
      <c r="D277" s="1">
        <v>60</v>
      </c>
      <c r="E277" s="1">
        <v>60</v>
      </c>
      <c r="F277" s="1" t="s">
        <v>10</v>
      </c>
      <c r="G277" s="1" t="s">
        <v>61</v>
      </c>
      <c r="H277" s="1" t="s">
        <v>67</v>
      </c>
      <c r="I277" s="1" t="s">
        <v>63</v>
      </c>
      <c r="J277" s="1" t="s">
        <v>69</v>
      </c>
      <c r="K277" s="1">
        <v>3</v>
      </c>
      <c r="L277" s="6">
        <v>15858.94993391</v>
      </c>
    </row>
    <row r="278" spans="2:12" x14ac:dyDescent="0.25">
      <c r="B278" s="5">
        <v>6376</v>
      </c>
      <c r="C278" s="1" t="s">
        <v>68</v>
      </c>
      <c r="D278" s="1">
        <v>60</v>
      </c>
      <c r="E278" s="1">
        <v>60</v>
      </c>
      <c r="F278" s="1" t="s">
        <v>10</v>
      </c>
      <c r="G278" s="1" t="s">
        <v>61</v>
      </c>
      <c r="H278" s="1" t="s">
        <v>67</v>
      </c>
      <c r="I278" s="1" t="s">
        <v>63</v>
      </c>
      <c r="J278" s="1" t="s">
        <v>69</v>
      </c>
      <c r="K278" s="1">
        <v>2</v>
      </c>
      <c r="L278" s="6">
        <v>8272.2507272500006</v>
      </c>
    </row>
    <row r="279" spans="2:12" x14ac:dyDescent="0.25">
      <c r="B279" s="5">
        <v>6377</v>
      </c>
      <c r="C279" s="1" t="s">
        <v>68</v>
      </c>
      <c r="D279" s="1">
        <v>60</v>
      </c>
      <c r="E279" s="1">
        <v>60</v>
      </c>
      <c r="F279" s="1" t="s">
        <v>10</v>
      </c>
      <c r="G279" s="1" t="s">
        <v>61</v>
      </c>
      <c r="H279" s="1" t="s">
        <v>67</v>
      </c>
      <c r="I279" s="1" t="s">
        <v>63</v>
      </c>
      <c r="J279" s="1" t="s">
        <v>69</v>
      </c>
      <c r="K279" s="1">
        <v>1</v>
      </c>
      <c r="L279" s="6">
        <v>2734.4424687800001</v>
      </c>
    </row>
    <row r="280" spans="2:12" x14ac:dyDescent="0.25">
      <c r="B280" s="5">
        <v>6378</v>
      </c>
      <c r="C280" s="1" t="s">
        <v>68</v>
      </c>
      <c r="D280" s="1">
        <v>60</v>
      </c>
      <c r="E280" s="1">
        <v>60</v>
      </c>
      <c r="F280" s="1" t="s">
        <v>10</v>
      </c>
      <c r="G280" s="1" t="s">
        <v>61</v>
      </c>
      <c r="H280" s="1" t="s">
        <v>67</v>
      </c>
      <c r="I280" s="1" t="s">
        <v>63</v>
      </c>
      <c r="J280" s="1" t="s">
        <v>69</v>
      </c>
      <c r="K280" s="1">
        <v>3</v>
      </c>
      <c r="L280" s="6">
        <v>17800.108911660001</v>
      </c>
    </row>
    <row r="281" spans="2:12" x14ac:dyDescent="0.25">
      <c r="B281" s="5">
        <v>6379</v>
      </c>
      <c r="C281" s="1" t="s">
        <v>68</v>
      </c>
      <c r="D281" s="1">
        <v>60</v>
      </c>
      <c r="E281" s="1">
        <v>60</v>
      </c>
      <c r="F281" s="1" t="s">
        <v>10</v>
      </c>
      <c r="G281" s="1" t="s">
        <v>61</v>
      </c>
      <c r="H281" s="1" t="s">
        <v>67</v>
      </c>
      <c r="I281" s="1" t="s">
        <v>63</v>
      </c>
      <c r="J281" s="1" t="s">
        <v>69</v>
      </c>
      <c r="K281" s="1">
        <v>2</v>
      </c>
      <c r="L281" s="6">
        <v>12641.49775534</v>
      </c>
    </row>
    <row r="282" spans="2:12" x14ac:dyDescent="0.25">
      <c r="B282" s="5">
        <v>6380</v>
      </c>
      <c r="C282" s="1" t="s">
        <v>68</v>
      </c>
      <c r="D282" s="1">
        <v>60</v>
      </c>
      <c r="E282" s="1">
        <v>60</v>
      </c>
      <c r="F282" s="1" t="s">
        <v>10</v>
      </c>
      <c r="G282" s="1" t="s">
        <v>61</v>
      </c>
      <c r="H282" s="1" t="s">
        <v>67</v>
      </c>
      <c r="I282" s="1" t="s">
        <v>63</v>
      </c>
      <c r="J282" s="1" t="s">
        <v>69</v>
      </c>
      <c r="K282" s="1">
        <v>0</v>
      </c>
      <c r="L282" s="6">
        <v>2481.1236569100001</v>
      </c>
    </row>
    <row r="283" spans="2:12" x14ac:dyDescent="0.25">
      <c r="B283" s="5">
        <v>6381</v>
      </c>
      <c r="C283" s="1" t="s">
        <v>68</v>
      </c>
      <c r="D283" s="1">
        <v>60</v>
      </c>
      <c r="E283" s="1">
        <v>60</v>
      </c>
      <c r="F283" s="1" t="s">
        <v>10</v>
      </c>
      <c r="G283" s="1" t="s">
        <v>61</v>
      </c>
      <c r="H283" s="1" t="s">
        <v>67</v>
      </c>
      <c r="I283" s="1" t="s">
        <v>63</v>
      </c>
      <c r="J283" s="1" t="s">
        <v>69</v>
      </c>
      <c r="K283" s="1">
        <v>0</v>
      </c>
      <c r="L283" s="6">
        <v>352.60677935000001</v>
      </c>
    </row>
    <row r="284" spans="2:12" x14ac:dyDescent="0.25">
      <c r="B284" s="5">
        <v>6382</v>
      </c>
      <c r="C284" s="1" t="s">
        <v>68</v>
      </c>
      <c r="D284" s="1">
        <v>60</v>
      </c>
      <c r="E284" s="1">
        <v>60</v>
      </c>
      <c r="F284" s="1" t="s">
        <v>10</v>
      </c>
      <c r="G284" s="1" t="s">
        <v>61</v>
      </c>
      <c r="H284" s="1" t="s">
        <v>67</v>
      </c>
      <c r="I284" s="1" t="s">
        <v>63</v>
      </c>
      <c r="J284" s="1" t="s">
        <v>69</v>
      </c>
      <c r="K284" s="1">
        <v>1</v>
      </c>
      <c r="L284" s="6">
        <v>4074.85069789</v>
      </c>
    </row>
    <row r="285" spans="2:12" x14ac:dyDescent="0.25">
      <c r="B285" s="5">
        <v>6383</v>
      </c>
      <c r="C285" s="1" t="s">
        <v>68</v>
      </c>
      <c r="D285" s="1">
        <v>60</v>
      </c>
      <c r="E285" s="1">
        <v>60</v>
      </c>
      <c r="F285" s="1" t="s">
        <v>10</v>
      </c>
      <c r="G285" s="1" t="s">
        <v>61</v>
      </c>
      <c r="H285" s="1" t="s">
        <v>67</v>
      </c>
      <c r="I285" s="1" t="s">
        <v>63</v>
      </c>
      <c r="J285" s="1" t="s">
        <v>69</v>
      </c>
      <c r="K285" s="1">
        <v>1</v>
      </c>
      <c r="L285" s="6">
        <v>2911.44379768</v>
      </c>
    </row>
    <row r="286" spans="2:12" x14ac:dyDescent="0.25">
      <c r="B286" s="5">
        <v>6384</v>
      </c>
      <c r="C286" s="1" t="s">
        <v>68</v>
      </c>
      <c r="D286" s="1">
        <v>60</v>
      </c>
      <c r="E286" s="1">
        <v>60</v>
      </c>
      <c r="F286" s="1" t="s">
        <v>10</v>
      </c>
      <c r="G286" s="1" t="s">
        <v>61</v>
      </c>
      <c r="H286" s="1" t="s">
        <v>67</v>
      </c>
      <c r="I286" s="1" t="s">
        <v>63</v>
      </c>
      <c r="J286" s="1" t="s">
        <v>69</v>
      </c>
      <c r="K286" s="1">
        <v>3</v>
      </c>
      <c r="L286" s="6">
        <v>17460.044983690001</v>
      </c>
    </row>
    <row r="287" spans="2:12" x14ac:dyDescent="0.25">
      <c r="B287" s="5">
        <v>6385</v>
      </c>
      <c r="C287" s="1" t="s">
        <v>68</v>
      </c>
      <c r="D287" s="1">
        <v>60</v>
      </c>
      <c r="E287" s="1">
        <v>60</v>
      </c>
      <c r="F287" s="1" t="s">
        <v>10</v>
      </c>
      <c r="G287" s="1" t="s">
        <v>61</v>
      </c>
      <c r="H287" s="1" t="s">
        <v>67</v>
      </c>
      <c r="I287" s="1" t="s">
        <v>63</v>
      </c>
      <c r="J287" s="1" t="s">
        <v>69</v>
      </c>
      <c r="K287" s="1">
        <v>3</v>
      </c>
      <c r="L287" s="6">
        <v>17719.137463890002</v>
      </c>
    </row>
    <row r="288" spans="2:12" x14ac:dyDescent="0.25">
      <c r="B288" s="5">
        <v>6386</v>
      </c>
      <c r="C288" s="1" t="s">
        <v>68</v>
      </c>
      <c r="D288" s="1">
        <v>60</v>
      </c>
      <c r="E288" s="1">
        <v>60</v>
      </c>
      <c r="F288" s="1" t="s">
        <v>10</v>
      </c>
      <c r="G288" s="1" t="s">
        <v>61</v>
      </c>
      <c r="H288" s="1" t="s">
        <v>67</v>
      </c>
      <c r="I288" s="1" t="s">
        <v>63</v>
      </c>
      <c r="J288" s="1" t="s">
        <v>69</v>
      </c>
      <c r="K288" s="1">
        <v>5</v>
      </c>
      <c r="L288" s="6">
        <v>28282.233699870001</v>
      </c>
    </row>
    <row r="289" spans="2:12" x14ac:dyDescent="0.25">
      <c r="B289" s="5">
        <v>6387</v>
      </c>
      <c r="C289" s="1" t="s">
        <v>68</v>
      </c>
      <c r="D289" s="1">
        <v>60</v>
      </c>
      <c r="E289" s="1">
        <v>60</v>
      </c>
      <c r="F289" s="1" t="s">
        <v>10</v>
      </c>
      <c r="G289" s="1" t="s">
        <v>61</v>
      </c>
      <c r="H289" s="1" t="s">
        <v>67</v>
      </c>
      <c r="I289" s="1" t="s">
        <v>63</v>
      </c>
      <c r="J289" s="1" t="s">
        <v>69</v>
      </c>
      <c r="K289" s="1">
        <v>2</v>
      </c>
      <c r="L289" s="6">
        <v>12369.400483560001</v>
      </c>
    </row>
    <row r="290" spans="2:12" x14ac:dyDescent="0.25">
      <c r="B290" s="5">
        <v>6388</v>
      </c>
      <c r="C290" s="1" t="s">
        <v>68</v>
      </c>
      <c r="D290" s="1">
        <v>60</v>
      </c>
      <c r="E290" s="1">
        <v>60</v>
      </c>
      <c r="F290" s="1" t="s">
        <v>10</v>
      </c>
      <c r="G290" s="1" t="s">
        <v>61</v>
      </c>
      <c r="H290" s="1" t="s">
        <v>67</v>
      </c>
      <c r="I290" s="1" t="s">
        <v>63</v>
      </c>
      <c r="J290" s="1" t="s">
        <v>69</v>
      </c>
      <c r="K290" s="1">
        <v>0</v>
      </c>
      <c r="L290" s="6">
        <v>640.20172643000001</v>
      </c>
    </row>
    <row r="291" spans="2:12" x14ac:dyDescent="0.25">
      <c r="B291" s="5">
        <v>6389</v>
      </c>
      <c r="C291" s="1" t="s">
        <v>68</v>
      </c>
      <c r="D291" s="1">
        <v>60</v>
      </c>
      <c r="E291" s="1">
        <v>60</v>
      </c>
      <c r="F291" s="1" t="s">
        <v>10</v>
      </c>
      <c r="G291" s="1" t="s">
        <v>61</v>
      </c>
      <c r="H291" s="1" t="s">
        <v>67</v>
      </c>
      <c r="I291" s="1" t="s">
        <v>63</v>
      </c>
      <c r="J291" s="1" t="s">
        <v>69</v>
      </c>
      <c r="K291" s="1">
        <v>3</v>
      </c>
      <c r="L291" s="6">
        <v>13559.042552209999</v>
      </c>
    </row>
    <row r="292" spans="2:12" x14ac:dyDescent="0.25">
      <c r="B292" s="5">
        <v>6390</v>
      </c>
      <c r="C292" s="1" t="s">
        <v>68</v>
      </c>
      <c r="D292" s="1">
        <v>60</v>
      </c>
      <c r="E292" s="1">
        <v>60</v>
      </c>
      <c r="F292" s="1" t="s">
        <v>10</v>
      </c>
      <c r="G292" s="1" t="s">
        <v>61</v>
      </c>
      <c r="H292" s="1" t="s">
        <v>67</v>
      </c>
      <c r="I292" s="1" t="s">
        <v>63</v>
      </c>
      <c r="J292" s="1" t="s">
        <v>69</v>
      </c>
      <c r="K292" s="1">
        <v>2</v>
      </c>
      <c r="L292" s="6">
        <v>8803.0181462300006</v>
      </c>
    </row>
    <row r="293" spans="2:12" x14ac:dyDescent="0.25">
      <c r="B293" s="5">
        <v>6391</v>
      </c>
      <c r="C293" s="1" t="s">
        <v>68</v>
      </c>
      <c r="D293" s="1">
        <v>60</v>
      </c>
      <c r="E293" s="1">
        <v>60</v>
      </c>
      <c r="F293" s="1" t="s">
        <v>10</v>
      </c>
      <c r="G293" s="1" t="s">
        <v>61</v>
      </c>
      <c r="H293" s="1" t="s">
        <v>67</v>
      </c>
      <c r="I293" s="1" t="s">
        <v>63</v>
      </c>
      <c r="J293" s="1" t="s">
        <v>69</v>
      </c>
      <c r="K293" s="1">
        <v>1</v>
      </c>
      <c r="L293" s="6">
        <v>7720.7155235199998</v>
      </c>
    </row>
    <row r="294" spans="2:12" x14ac:dyDescent="0.25">
      <c r="B294" s="5">
        <v>6392</v>
      </c>
      <c r="C294" s="1" t="s">
        <v>68</v>
      </c>
      <c r="D294" s="1">
        <v>60</v>
      </c>
      <c r="E294" s="1">
        <v>60</v>
      </c>
      <c r="F294" s="1" t="s">
        <v>10</v>
      </c>
      <c r="G294" s="1" t="s">
        <v>61</v>
      </c>
      <c r="H294" s="1" t="s">
        <v>67</v>
      </c>
      <c r="I294" s="1" t="s">
        <v>63</v>
      </c>
      <c r="J294" s="1" t="s">
        <v>69</v>
      </c>
      <c r="K294" s="1">
        <v>1</v>
      </c>
      <c r="L294" s="6">
        <v>3889.2649560300001</v>
      </c>
    </row>
    <row r="295" spans="2:12" x14ac:dyDescent="0.25">
      <c r="B295" s="5">
        <v>6393</v>
      </c>
      <c r="C295" s="1" t="s">
        <v>68</v>
      </c>
      <c r="D295" s="1">
        <v>60</v>
      </c>
      <c r="E295" s="1">
        <v>60</v>
      </c>
      <c r="F295" s="1" t="s">
        <v>10</v>
      </c>
      <c r="G295" s="1" t="s">
        <v>61</v>
      </c>
      <c r="H295" s="1" t="s">
        <v>67</v>
      </c>
      <c r="I295" s="1" t="s">
        <v>63</v>
      </c>
      <c r="J295" s="1" t="s">
        <v>69</v>
      </c>
      <c r="K295" s="1">
        <v>2</v>
      </c>
      <c r="L295" s="6">
        <v>11103.75919538</v>
      </c>
    </row>
    <row r="296" spans="2:12" x14ac:dyDescent="0.25">
      <c r="B296" s="5">
        <v>6394</v>
      </c>
      <c r="C296" s="1" t="s">
        <v>68</v>
      </c>
      <c r="D296" s="1">
        <v>60</v>
      </c>
      <c r="E296" s="1">
        <v>60</v>
      </c>
      <c r="F296" s="1" t="s">
        <v>10</v>
      </c>
      <c r="G296" s="1" t="s">
        <v>61</v>
      </c>
      <c r="H296" s="1" t="s">
        <v>67</v>
      </c>
      <c r="I296" s="1" t="s">
        <v>63</v>
      </c>
      <c r="J296" s="1" t="s">
        <v>69</v>
      </c>
      <c r="K296" s="1">
        <v>1</v>
      </c>
      <c r="L296" s="6">
        <v>5678.5718781100004</v>
      </c>
    </row>
    <row r="297" spans="2:12" x14ac:dyDescent="0.25">
      <c r="B297" s="5">
        <v>6395</v>
      </c>
      <c r="C297" s="1" t="s">
        <v>68</v>
      </c>
      <c r="D297" s="1">
        <v>60</v>
      </c>
      <c r="E297" s="1">
        <v>60</v>
      </c>
      <c r="F297" s="1" t="s">
        <v>10</v>
      </c>
      <c r="G297" s="1" t="s">
        <v>61</v>
      </c>
      <c r="H297" s="1" t="s">
        <v>67</v>
      </c>
      <c r="I297" s="1" t="s">
        <v>63</v>
      </c>
      <c r="J297" s="1" t="s">
        <v>69</v>
      </c>
      <c r="K297" s="1">
        <v>1</v>
      </c>
      <c r="L297" s="6">
        <v>7689.8358032400001</v>
      </c>
    </row>
    <row r="298" spans="2:12" x14ac:dyDescent="0.25">
      <c r="B298" s="5">
        <v>6396</v>
      </c>
      <c r="C298" s="1" t="s">
        <v>68</v>
      </c>
      <c r="D298" s="1">
        <v>60</v>
      </c>
      <c r="E298" s="1">
        <v>60</v>
      </c>
      <c r="F298" s="1" t="s">
        <v>10</v>
      </c>
      <c r="G298" s="1" t="s">
        <v>61</v>
      </c>
      <c r="H298" s="1" t="s">
        <v>67</v>
      </c>
      <c r="I298" s="1" t="s">
        <v>63</v>
      </c>
      <c r="J298" s="1" t="s">
        <v>69</v>
      </c>
      <c r="K298" s="1">
        <v>2</v>
      </c>
      <c r="L298" s="6">
        <v>10849.847355440001</v>
      </c>
    </row>
    <row r="299" spans="2:12" x14ac:dyDescent="0.25">
      <c r="B299" s="5">
        <v>6397</v>
      </c>
      <c r="C299" s="1" t="s">
        <v>68</v>
      </c>
      <c r="D299" s="1">
        <v>60</v>
      </c>
      <c r="E299" s="1">
        <v>60</v>
      </c>
      <c r="F299" s="1" t="s">
        <v>10</v>
      </c>
      <c r="G299" s="1" t="s">
        <v>61</v>
      </c>
      <c r="H299" s="1" t="s">
        <v>67</v>
      </c>
      <c r="I299" s="1" t="s">
        <v>63</v>
      </c>
      <c r="J299" s="1" t="s">
        <v>69</v>
      </c>
      <c r="K299" s="1">
        <v>2</v>
      </c>
      <c r="L299" s="6">
        <v>12135.993330830001</v>
      </c>
    </row>
    <row r="300" spans="2:12" x14ac:dyDescent="0.25">
      <c r="B300" s="5">
        <v>6398</v>
      </c>
      <c r="C300" s="1" t="s">
        <v>68</v>
      </c>
      <c r="D300" s="1">
        <v>60</v>
      </c>
      <c r="E300" s="1">
        <v>60</v>
      </c>
      <c r="F300" s="1" t="s">
        <v>10</v>
      </c>
      <c r="G300" s="1" t="s">
        <v>61</v>
      </c>
      <c r="H300" s="1" t="s">
        <v>67</v>
      </c>
      <c r="I300" s="1" t="s">
        <v>63</v>
      </c>
      <c r="J300" s="1" t="s">
        <v>69</v>
      </c>
      <c r="K300" s="1">
        <v>0</v>
      </c>
      <c r="L300" s="6">
        <v>492.36452654999999</v>
      </c>
    </row>
    <row r="301" spans="2:12" x14ac:dyDescent="0.25">
      <c r="B301" s="5">
        <v>6399</v>
      </c>
      <c r="C301" s="1" t="s">
        <v>68</v>
      </c>
      <c r="D301" s="1">
        <v>60</v>
      </c>
      <c r="E301" s="1">
        <v>60</v>
      </c>
      <c r="F301" s="1" t="s">
        <v>10</v>
      </c>
      <c r="G301" s="1" t="s">
        <v>61</v>
      </c>
      <c r="H301" s="1" t="s">
        <v>67</v>
      </c>
      <c r="I301" s="1" t="s">
        <v>63</v>
      </c>
      <c r="J301" s="1" t="s">
        <v>69</v>
      </c>
      <c r="K301" s="1">
        <v>7</v>
      </c>
      <c r="L301" s="6">
        <v>34350.039149730001</v>
      </c>
    </row>
    <row r="302" spans="2:12" x14ac:dyDescent="0.25">
      <c r="B302" s="5">
        <v>6400</v>
      </c>
      <c r="C302" s="1" t="s">
        <v>68</v>
      </c>
      <c r="D302" s="1">
        <v>60</v>
      </c>
      <c r="E302" s="1">
        <v>60</v>
      </c>
      <c r="F302" s="1" t="s">
        <v>10</v>
      </c>
      <c r="G302" s="1" t="s">
        <v>61</v>
      </c>
      <c r="H302" s="1" t="s">
        <v>67</v>
      </c>
      <c r="I302" s="1" t="s">
        <v>63</v>
      </c>
      <c r="J302" s="1" t="s">
        <v>69</v>
      </c>
      <c r="K302" s="1">
        <v>2</v>
      </c>
      <c r="L302" s="6">
        <v>11999.653839459999</v>
      </c>
    </row>
    <row r="303" spans="2:12" x14ac:dyDescent="0.25">
      <c r="B303" s="5">
        <v>6401</v>
      </c>
      <c r="C303" s="1" t="s">
        <v>68</v>
      </c>
      <c r="D303" s="1">
        <v>60</v>
      </c>
      <c r="E303" s="1">
        <v>60</v>
      </c>
      <c r="F303" s="1" t="s">
        <v>10</v>
      </c>
      <c r="G303" s="1" t="s">
        <v>61</v>
      </c>
      <c r="H303" s="1" t="s">
        <v>67</v>
      </c>
      <c r="I303" s="1" t="s">
        <v>63</v>
      </c>
      <c r="J303" s="1" t="s">
        <v>69</v>
      </c>
      <c r="K303" s="1">
        <v>0</v>
      </c>
      <c r="L303" s="6">
        <v>1393.85589306</v>
      </c>
    </row>
    <row r="304" spans="2:12" x14ac:dyDescent="0.25">
      <c r="B304" s="5">
        <v>6402</v>
      </c>
      <c r="C304" s="1" t="s">
        <v>68</v>
      </c>
      <c r="D304" s="1">
        <v>60</v>
      </c>
      <c r="E304" s="1">
        <v>60</v>
      </c>
      <c r="F304" s="1" t="s">
        <v>10</v>
      </c>
      <c r="G304" s="1" t="s">
        <v>61</v>
      </c>
      <c r="H304" s="1" t="s">
        <v>67</v>
      </c>
      <c r="I304" s="1" t="s">
        <v>63</v>
      </c>
      <c r="J304" s="1" t="s">
        <v>69</v>
      </c>
      <c r="K304" s="1">
        <v>2</v>
      </c>
      <c r="L304" s="6">
        <v>7956.3116929500002</v>
      </c>
    </row>
    <row r="305" spans="2:12" x14ac:dyDescent="0.25">
      <c r="B305" s="5">
        <v>6403</v>
      </c>
      <c r="C305" s="1" t="s">
        <v>68</v>
      </c>
      <c r="D305" s="1">
        <v>60</v>
      </c>
      <c r="E305" s="1">
        <v>60</v>
      </c>
      <c r="F305" s="1" t="s">
        <v>10</v>
      </c>
      <c r="G305" s="1" t="s">
        <v>61</v>
      </c>
      <c r="H305" s="1" t="s">
        <v>67</v>
      </c>
      <c r="I305" s="1" t="s">
        <v>63</v>
      </c>
      <c r="J305" s="1" t="s">
        <v>69</v>
      </c>
      <c r="K305" s="1">
        <v>2</v>
      </c>
      <c r="L305" s="6">
        <v>8002.0294476400004</v>
      </c>
    </row>
    <row r="306" spans="2:12" x14ac:dyDescent="0.25">
      <c r="B306" s="5">
        <v>6404</v>
      </c>
      <c r="C306" s="1" t="s">
        <v>68</v>
      </c>
      <c r="D306" s="1">
        <v>60</v>
      </c>
      <c r="E306" s="1">
        <v>60</v>
      </c>
      <c r="F306" s="1" t="s">
        <v>10</v>
      </c>
      <c r="G306" s="1" t="s">
        <v>61</v>
      </c>
      <c r="H306" s="1" t="s">
        <v>67</v>
      </c>
      <c r="I306" s="1" t="s">
        <v>63</v>
      </c>
      <c r="J306" s="1" t="s">
        <v>69</v>
      </c>
      <c r="K306" s="1">
        <v>1</v>
      </c>
      <c r="L306" s="6">
        <v>7521.3440101799997</v>
      </c>
    </row>
    <row r="307" spans="2:12" x14ac:dyDescent="0.25">
      <c r="B307" s="5">
        <v>6405</v>
      </c>
      <c r="C307" s="1" t="s">
        <v>68</v>
      </c>
      <c r="D307" s="1">
        <v>60</v>
      </c>
      <c r="E307" s="1">
        <v>60</v>
      </c>
      <c r="F307" s="1" t="s">
        <v>10</v>
      </c>
      <c r="G307" s="1" t="s">
        <v>61</v>
      </c>
      <c r="H307" s="1" t="s">
        <v>67</v>
      </c>
      <c r="I307" s="1" t="s">
        <v>63</v>
      </c>
      <c r="J307" s="1" t="s">
        <v>69</v>
      </c>
      <c r="K307" s="1">
        <v>1</v>
      </c>
      <c r="L307" s="6">
        <v>6026.0504801699999</v>
      </c>
    </row>
    <row r="308" spans="2:12" x14ac:dyDescent="0.25">
      <c r="B308" s="5">
        <v>6406</v>
      </c>
      <c r="C308" s="1" t="s">
        <v>68</v>
      </c>
      <c r="D308" s="1">
        <v>60</v>
      </c>
      <c r="E308" s="1">
        <v>60</v>
      </c>
      <c r="F308" s="1" t="s">
        <v>10</v>
      </c>
      <c r="G308" s="1" t="s">
        <v>61</v>
      </c>
      <c r="H308" s="1" t="s">
        <v>67</v>
      </c>
      <c r="I308" s="1" t="s">
        <v>63</v>
      </c>
      <c r="J308" s="1" t="s">
        <v>69</v>
      </c>
      <c r="K308" s="1">
        <v>4</v>
      </c>
      <c r="L308" s="6">
        <v>19035.589763010001</v>
      </c>
    </row>
    <row r="309" spans="2:12" x14ac:dyDescent="0.25">
      <c r="B309" s="5">
        <v>6407</v>
      </c>
      <c r="C309" s="1" t="s">
        <v>68</v>
      </c>
      <c r="D309" s="1">
        <v>60</v>
      </c>
      <c r="E309" s="1">
        <v>60</v>
      </c>
      <c r="F309" s="1" t="s">
        <v>10</v>
      </c>
      <c r="G309" s="1" t="s">
        <v>61</v>
      </c>
      <c r="H309" s="1" t="s">
        <v>67</v>
      </c>
      <c r="I309" s="1" t="s">
        <v>63</v>
      </c>
      <c r="J309" s="1" t="s">
        <v>69</v>
      </c>
      <c r="K309" s="1">
        <v>6</v>
      </c>
      <c r="L309" s="6">
        <v>30522.738509070001</v>
      </c>
    </row>
    <row r="310" spans="2:12" x14ac:dyDescent="0.25">
      <c r="B310" s="5">
        <v>6408</v>
      </c>
      <c r="C310" s="1" t="s">
        <v>68</v>
      </c>
      <c r="D310" s="1">
        <v>60</v>
      </c>
      <c r="E310" s="1">
        <v>60</v>
      </c>
      <c r="F310" s="1" t="s">
        <v>10</v>
      </c>
      <c r="G310" s="1" t="s">
        <v>61</v>
      </c>
      <c r="H310" s="1" t="s">
        <v>67</v>
      </c>
      <c r="I310" s="1" t="s">
        <v>63</v>
      </c>
      <c r="J310" s="1" t="s">
        <v>69</v>
      </c>
      <c r="K310" s="1">
        <v>2</v>
      </c>
      <c r="L310" s="6">
        <v>8590.7035717100007</v>
      </c>
    </row>
    <row r="311" spans="2:12" x14ac:dyDescent="0.25">
      <c r="B311" s="5">
        <v>6409</v>
      </c>
      <c r="C311" s="1" t="s">
        <v>68</v>
      </c>
      <c r="D311" s="1">
        <v>60</v>
      </c>
      <c r="E311" s="1">
        <v>60</v>
      </c>
      <c r="F311" s="1" t="s">
        <v>10</v>
      </c>
      <c r="G311" s="1" t="s">
        <v>61</v>
      </c>
      <c r="H311" s="1" t="s">
        <v>67</v>
      </c>
      <c r="I311" s="1" t="s">
        <v>63</v>
      </c>
      <c r="J311" s="1" t="s">
        <v>69</v>
      </c>
      <c r="K311" s="1">
        <v>1</v>
      </c>
      <c r="L311" s="6">
        <v>6664.9025463999997</v>
      </c>
    </row>
    <row r="312" spans="2:12" x14ac:dyDescent="0.25">
      <c r="B312" s="5">
        <v>6410</v>
      </c>
      <c r="C312" s="1" t="s">
        <v>68</v>
      </c>
      <c r="D312" s="1">
        <v>60</v>
      </c>
      <c r="E312" s="1">
        <v>60</v>
      </c>
      <c r="F312" s="1" t="s">
        <v>10</v>
      </c>
      <c r="G312" s="1" t="s">
        <v>61</v>
      </c>
      <c r="H312" s="1" t="s">
        <v>67</v>
      </c>
      <c r="I312" s="1" t="s">
        <v>63</v>
      </c>
      <c r="J312" s="1" t="s">
        <v>69</v>
      </c>
      <c r="K312" s="1">
        <v>2</v>
      </c>
      <c r="L312" s="6">
        <v>12766.23560765</v>
      </c>
    </row>
    <row r="313" spans="2:12" x14ac:dyDescent="0.25">
      <c r="B313" s="5">
        <v>6411</v>
      </c>
      <c r="C313" s="1" t="s">
        <v>68</v>
      </c>
      <c r="D313" s="1">
        <v>60</v>
      </c>
      <c r="E313" s="1">
        <v>60</v>
      </c>
      <c r="F313" s="1" t="s">
        <v>10</v>
      </c>
      <c r="G313" s="1" t="s">
        <v>61</v>
      </c>
      <c r="H313" s="1" t="s">
        <v>67</v>
      </c>
      <c r="I313" s="1" t="s">
        <v>63</v>
      </c>
      <c r="J313" s="1" t="s">
        <v>69</v>
      </c>
      <c r="K313" s="1">
        <v>1</v>
      </c>
      <c r="L313" s="6">
        <v>7840.1576878699998</v>
      </c>
    </row>
    <row r="314" spans="2:12" x14ac:dyDescent="0.25">
      <c r="B314" s="5">
        <v>6412</v>
      </c>
      <c r="C314" s="1" t="s">
        <v>68</v>
      </c>
      <c r="D314" s="1">
        <v>60</v>
      </c>
      <c r="E314" s="1">
        <v>60</v>
      </c>
      <c r="F314" s="1" t="s">
        <v>10</v>
      </c>
      <c r="G314" s="1" t="s">
        <v>61</v>
      </c>
      <c r="H314" s="1" t="s">
        <v>67</v>
      </c>
      <c r="I314" s="1" t="s">
        <v>63</v>
      </c>
      <c r="J314" s="1" t="s">
        <v>69</v>
      </c>
      <c r="K314" s="1">
        <v>1</v>
      </c>
      <c r="L314" s="6">
        <v>4401.3402562800002</v>
      </c>
    </row>
    <row r="315" spans="2:12" x14ac:dyDescent="0.25">
      <c r="B315" s="5">
        <v>6413</v>
      </c>
      <c r="C315" s="1" t="s">
        <v>68</v>
      </c>
      <c r="D315" s="1">
        <v>60</v>
      </c>
      <c r="E315" s="1">
        <v>60</v>
      </c>
      <c r="F315" s="1" t="s">
        <v>10</v>
      </c>
      <c r="G315" s="1" t="s">
        <v>61</v>
      </c>
      <c r="H315" s="1" t="s">
        <v>67</v>
      </c>
      <c r="I315" s="1" t="s">
        <v>63</v>
      </c>
      <c r="J315" s="1" t="s">
        <v>69</v>
      </c>
      <c r="K315" s="1">
        <v>2</v>
      </c>
      <c r="L315" s="6">
        <v>8997.1544601799997</v>
      </c>
    </row>
    <row r="316" spans="2:12" x14ac:dyDescent="0.25">
      <c r="B316" s="5">
        <v>6414</v>
      </c>
      <c r="C316" s="1" t="s">
        <v>68</v>
      </c>
      <c r="D316" s="1">
        <v>60</v>
      </c>
      <c r="E316" s="1">
        <v>60</v>
      </c>
      <c r="F316" s="1" t="s">
        <v>10</v>
      </c>
      <c r="G316" s="1" t="s">
        <v>61</v>
      </c>
      <c r="H316" s="1" t="s">
        <v>67</v>
      </c>
      <c r="I316" s="1" t="s">
        <v>63</v>
      </c>
      <c r="J316" s="1" t="s">
        <v>69</v>
      </c>
      <c r="K316" s="1">
        <v>1</v>
      </c>
      <c r="L316" s="6">
        <v>3906.4128237800001</v>
      </c>
    </row>
    <row r="317" spans="2:12" x14ac:dyDescent="0.25">
      <c r="B317" s="5">
        <v>6415</v>
      </c>
      <c r="C317" s="1" t="s">
        <v>68</v>
      </c>
      <c r="D317" s="1">
        <v>60</v>
      </c>
      <c r="E317" s="1">
        <v>60</v>
      </c>
      <c r="F317" s="1" t="s">
        <v>10</v>
      </c>
      <c r="G317" s="1" t="s">
        <v>61</v>
      </c>
      <c r="H317" s="1" t="s">
        <v>62</v>
      </c>
      <c r="I317" s="1" t="s">
        <v>63</v>
      </c>
      <c r="J317" s="1" t="s">
        <v>69</v>
      </c>
      <c r="K317" s="1">
        <v>3</v>
      </c>
      <c r="L317" s="6">
        <v>17800.3922484</v>
      </c>
    </row>
    <row r="318" spans="2:12" x14ac:dyDescent="0.25">
      <c r="B318" s="5">
        <v>6416</v>
      </c>
      <c r="C318" s="1" t="s">
        <v>68</v>
      </c>
      <c r="D318" s="1">
        <v>60</v>
      </c>
      <c r="E318" s="1">
        <v>60</v>
      </c>
      <c r="F318" s="1" t="s">
        <v>10</v>
      </c>
      <c r="G318" s="1" t="s">
        <v>61</v>
      </c>
      <c r="H318" s="1" t="s">
        <v>67</v>
      </c>
      <c r="I318" s="1" t="s">
        <v>63</v>
      </c>
      <c r="J318" s="1" t="s">
        <v>69</v>
      </c>
      <c r="K318" s="1">
        <v>1</v>
      </c>
      <c r="L318" s="6">
        <v>6092.0750513499997</v>
      </c>
    </row>
    <row r="319" spans="2:12" x14ac:dyDescent="0.25">
      <c r="B319" s="5">
        <v>6417</v>
      </c>
      <c r="C319" s="1" t="s">
        <v>68</v>
      </c>
      <c r="D319" s="1">
        <v>60</v>
      </c>
      <c r="E319" s="1">
        <v>60</v>
      </c>
      <c r="F319" s="1" t="s">
        <v>10</v>
      </c>
      <c r="G319" s="1" t="s">
        <v>61</v>
      </c>
      <c r="H319" s="1" t="s">
        <v>67</v>
      </c>
      <c r="I319" s="1" t="s">
        <v>63</v>
      </c>
      <c r="J319" s="1" t="s">
        <v>69</v>
      </c>
      <c r="K319" s="1">
        <v>0</v>
      </c>
      <c r="L319" s="6">
        <v>478.27112787999999</v>
      </c>
    </row>
    <row r="320" spans="2:12" x14ac:dyDescent="0.25">
      <c r="B320" s="5">
        <v>6418</v>
      </c>
      <c r="C320" s="1" t="s">
        <v>68</v>
      </c>
      <c r="D320" s="1">
        <v>60</v>
      </c>
      <c r="E320" s="1">
        <v>60</v>
      </c>
      <c r="F320" s="1" t="s">
        <v>10</v>
      </c>
      <c r="G320" s="1" t="s">
        <v>61</v>
      </c>
      <c r="H320" s="1" t="s">
        <v>67</v>
      </c>
      <c r="I320" s="1" t="s">
        <v>63</v>
      </c>
      <c r="J320" s="1" t="s">
        <v>69</v>
      </c>
      <c r="K320" s="1">
        <v>4</v>
      </c>
      <c r="L320" s="6">
        <v>22414.709304159998</v>
      </c>
    </row>
    <row r="321" spans="2:12" x14ac:dyDescent="0.25">
      <c r="B321" s="5">
        <v>6419</v>
      </c>
      <c r="C321" s="1" t="s">
        <v>68</v>
      </c>
      <c r="D321" s="1">
        <v>60</v>
      </c>
      <c r="E321" s="1">
        <v>60</v>
      </c>
      <c r="F321" s="1" t="s">
        <v>10</v>
      </c>
      <c r="G321" s="1" t="s">
        <v>61</v>
      </c>
      <c r="H321" s="1" t="s">
        <v>67</v>
      </c>
      <c r="I321" s="1" t="s">
        <v>63</v>
      </c>
      <c r="J321" s="1" t="s">
        <v>69</v>
      </c>
      <c r="K321" s="1">
        <v>1</v>
      </c>
      <c r="L321" s="6">
        <v>6969.8921843300004</v>
      </c>
    </row>
    <row r="322" spans="2:12" x14ac:dyDescent="0.25">
      <c r="B322" s="5">
        <v>6420</v>
      </c>
      <c r="C322" s="1" t="s">
        <v>68</v>
      </c>
      <c r="D322" s="1">
        <v>60</v>
      </c>
      <c r="E322" s="1">
        <v>60</v>
      </c>
      <c r="F322" s="1" t="s">
        <v>10</v>
      </c>
      <c r="G322" s="1" t="s">
        <v>61</v>
      </c>
      <c r="H322" s="1" t="s">
        <v>67</v>
      </c>
      <c r="I322" s="1" t="s">
        <v>63</v>
      </c>
      <c r="J322" s="1" t="s">
        <v>69</v>
      </c>
      <c r="K322" s="1">
        <v>1</v>
      </c>
      <c r="L322" s="6">
        <v>4898.7509341599998</v>
      </c>
    </row>
    <row r="323" spans="2:12" x14ac:dyDescent="0.25">
      <c r="B323" s="5">
        <v>6421</v>
      </c>
      <c r="C323" s="1" t="s">
        <v>68</v>
      </c>
      <c r="D323" s="1">
        <v>60</v>
      </c>
      <c r="E323" s="1">
        <v>60</v>
      </c>
      <c r="F323" s="1" t="s">
        <v>10</v>
      </c>
      <c r="G323" s="1" t="s">
        <v>61</v>
      </c>
      <c r="H323" s="1" t="s">
        <v>67</v>
      </c>
      <c r="I323" s="1" t="s">
        <v>63</v>
      </c>
      <c r="J323" s="1" t="s">
        <v>69</v>
      </c>
      <c r="K323" s="1">
        <v>1</v>
      </c>
      <c r="L323" s="6">
        <v>4386.9340975300001</v>
      </c>
    </row>
    <row r="324" spans="2:12" x14ac:dyDescent="0.25">
      <c r="B324" s="5">
        <v>6422</v>
      </c>
      <c r="C324" s="1" t="s">
        <v>68</v>
      </c>
      <c r="D324" s="1">
        <v>60</v>
      </c>
      <c r="E324" s="1">
        <v>60</v>
      </c>
      <c r="F324" s="1" t="s">
        <v>10</v>
      </c>
      <c r="G324" s="1" t="s">
        <v>61</v>
      </c>
      <c r="H324" s="1" t="s">
        <v>67</v>
      </c>
      <c r="I324" s="1" t="s">
        <v>63</v>
      </c>
      <c r="J324" s="1" t="s">
        <v>69</v>
      </c>
      <c r="K324" s="1">
        <v>2</v>
      </c>
      <c r="L324" s="6">
        <v>9307.9504553999996</v>
      </c>
    </row>
    <row r="325" spans="2:12" x14ac:dyDescent="0.25">
      <c r="B325" s="5">
        <v>6423</v>
      </c>
      <c r="C325" s="1" t="s">
        <v>68</v>
      </c>
      <c r="D325" s="1">
        <v>60</v>
      </c>
      <c r="E325" s="1">
        <v>60</v>
      </c>
      <c r="F325" s="1" t="s">
        <v>10</v>
      </c>
      <c r="G325" s="1" t="s">
        <v>61</v>
      </c>
      <c r="H325" s="1" t="s">
        <v>67</v>
      </c>
      <c r="I325" s="1" t="s">
        <v>63</v>
      </c>
      <c r="J325" s="1" t="s">
        <v>69</v>
      </c>
      <c r="K325" s="1">
        <v>1</v>
      </c>
      <c r="L325" s="6">
        <v>4172.8582314799996</v>
      </c>
    </row>
    <row r="326" spans="2:12" x14ac:dyDescent="0.25">
      <c r="B326" s="5">
        <v>6424</v>
      </c>
      <c r="C326" s="1" t="s">
        <v>68</v>
      </c>
      <c r="D326" s="1">
        <v>60</v>
      </c>
      <c r="E326" s="1">
        <v>60</v>
      </c>
      <c r="F326" s="1" t="s">
        <v>10</v>
      </c>
      <c r="G326" s="1" t="s">
        <v>61</v>
      </c>
      <c r="H326" s="1" t="s">
        <v>67</v>
      </c>
      <c r="I326" s="1" t="s">
        <v>63</v>
      </c>
      <c r="J326" s="1" t="s">
        <v>69</v>
      </c>
      <c r="K326" s="1">
        <v>2</v>
      </c>
      <c r="L326" s="6">
        <v>9329.5188691300009</v>
      </c>
    </row>
    <row r="327" spans="2:12" x14ac:dyDescent="0.25">
      <c r="B327" s="5">
        <v>6425</v>
      </c>
      <c r="C327" s="1" t="s">
        <v>68</v>
      </c>
      <c r="D327" s="1">
        <v>60</v>
      </c>
      <c r="E327" s="1">
        <v>60</v>
      </c>
      <c r="F327" s="1" t="s">
        <v>10</v>
      </c>
      <c r="G327" s="1" t="s">
        <v>61</v>
      </c>
      <c r="H327" s="1" t="s">
        <v>67</v>
      </c>
      <c r="I327" s="1" t="s">
        <v>63</v>
      </c>
      <c r="J327" s="1" t="s">
        <v>69</v>
      </c>
      <c r="K327" s="1">
        <v>2</v>
      </c>
      <c r="L327" s="6">
        <v>7939.5126011000002</v>
      </c>
    </row>
    <row r="328" spans="2:12" x14ac:dyDescent="0.25">
      <c r="B328" s="5">
        <v>6426</v>
      </c>
      <c r="C328" s="1" t="s">
        <v>68</v>
      </c>
      <c r="D328" s="1">
        <v>60</v>
      </c>
      <c r="E328" s="1">
        <v>60</v>
      </c>
      <c r="F328" s="1" t="s">
        <v>10</v>
      </c>
      <c r="G328" s="1" t="s">
        <v>61</v>
      </c>
      <c r="H328" s="1" t="s">
        <v>67</v>
      </c>
      <c r="I328" s="1" t="s">
        <v>63</v>
      </c>
      <c r="J328" s="1" t="s">
        <v>69</v>
      </c>
      <c r="K328" s="1">
        <v>1</v>
      </c>
      <c r="L328" s="6">
        <v>5308.5619817799998</v>
      </c>
    </row>
    <row r="329" spans="2:12" x14ac:dyDescent="0.25">
      <c r="B329" s="5">
        <v>6427</v>
      </c>
      <c r="C329" s="1" t="s">
        <v>68</v>
      </c>
      <c r="D329" s="1">
        <v>60</v>
      </c>
      <c r="E329" s="1">
        <v>60</v>
      </c>
      <c r="F329" s="1" t="s">
        <v>10</v>
      </c>
      <c r="G329" s="1" t="s">
        <v>61</v>
      </c>
      <c r="H329" s="1" t="s">
        <v>67</v>
      </c>
      <c r="I329" s="1" t="s">
        <v>63</v>
      </c>
      <c r="J329" s="1" t="s">
        <v>69</v>
      </c>
      <c r="K329" s="1">
        <v>2</v>
      </c>
      <c r="L329" s="6">
        <v>10162.77990949</v>
      </c>
    </row>
    <row r="330" spans="2:12" x14ac:dyDescent="0.25">
      <c r="B330" s="5">
        <v>6428</v>
      </c>
      <c r="C330" s="1" t="s">
        <v>68</v>
      </c>
      <c r="D330" s="1">
        <v>60</v>
      </c>
      <c r="E330" s="1">
        <v>60</v>
      </c>
      <c r="F330" s="1" t="s">
        <v>10</v>
      </c>
      <c r="G330" s="1" t="s">
        <v>61</v>
      </c>
      <c r="H330" s="1" t="s">
        <v>67</v>
      </c>
      <c r="I330" s="1" t="s">
        <v>63</v>
      </c>
      <c r="J330" s="1" t="s">
        <v>69</v>
      </c>
      <c r="K330" s="1">
        <v>0</v>
      </c>
      <c r="L330" s="6">
        <v>617.67413094000005</v>
      </c>
    </row>
    <row r="331" spans="2:12" x14ac:dyDescent="0.25">
      <c r="B331" s="5">
        <v>6429</v>
      </c>
      <c r="C331" s="1" t="s">
        <v>68</v>
      </c>
      <c r="D331" s="1">
        <v>60</v>
      </c>
      <c r="E331" s="1">
        <v>60</v>
      </c>
      <c r="F331" s="1" t="s">
        <v>10</v>
      </c>
      <c r="G331" s="1" t="s">
        <v>61</v>
      </c>
      <c r="H331" s="1" t="s">
        <v>67</v>
      </c>
      <c r="I331" s="1" t="s">
        <v>63</v>
      </c>
      <c r="J331" s="1" t="s">
        <v>69</v>
      </c>
      <c r="K331" s="1">
        <v>0</v>
      </c>
      <c r="L331" s="6">
        <v>2159.5494006200001</v>
      </c>
    </row>
    <row r="332" spans="2:12" x14ac:dyDescent="0.25">
      <c r="B332" s="5">
        <v>6430</v>
      </c>
      <c r="C332" s="1" t="s">
        <v>68</v>
      </c>
      <c r="D332" s="1">
        <v>60</v>
      </c>
      <c r="E332" s="1">
        <v>60</v>
      </c>
      <c r="F332" s="1" t="s">
        <v>10</v>
      </c>
      <c r="G332" s="1" t="s">
        <v>61</v>
      </c>
      <c r="H332" s="1" t="s">
        <v>67</v>
      </c>
      <c r="I332" s="1" t="s">
        <v>63</v>
      </c>
      <c r="J332" s="1" t="s">
        <v>69</v>
      </c>
      <c r="K332" s="1">
        <v>2</v>
      </c>
      <c r="L332" s="6">
        <v>8347.1908607999994</v>
      </c>
    </row>
    <row r="333" spans="2:12" x14ac:dyDescent="0.25">
      <c r="B333" s="5">
        <v>6431</v>
      </c>
      <c r="C333" s="1" t="s">
        <v>68</v>
      </c>
      <c r="D333" s="1">
        <v>60</v>
      </c>
      <c r="E333" s="1">
        <v>60</v>
      </c>
      <c r="F333" s="1" t="s">
        <v>10</v>
      </c>
      <c r="G333" s="1" t="s">
        <v>61</v>
      </c>
      <c r="H333" s="1" t="s">
        <v>67</v>
      </c>
      <c r="I333" s="1" t="s">
        <v>63</v>
      </c>
      <c r="J333" s="1" t="s">
        <v>69</v>
      </c>
      <c r="K333" s="1">
        <v>2</v>
      </c>
      <c r="L333" s="6">
        <v>9332.8724338200009</v>
      </c>
    </row>
    <row r="334" spans="2:12" x14ac:dyDescent="0.25">
      <c r="B334" s="5">
        <v>6432</v>
      </c>
      <c r="C334" s="1" t="s">
        <v>68</v>
      </c>
      <c r="D334" s="1">
        <v>60</v>
      </c>
      <c r="E334" s="1">
        <v>60</v>
      </c>
      <c r="F334" s="1" t="s">
        <v>10</v>
      </c>
      <c r="G334" s="1" t="s">
        <v>61</v>
      </c>
      <c r="H334" s="1" t="s">
        <v>67</v>
      </c>
      <c r="I334" s="1" t="s">
        <v>63</v>
      </c>
      <c r="J334" s="1" t="s">
        <v>69</v>
      </c>
      <c r="K334" s="1">
        <v>2</v>
      </c>
      <c r="L334" s="6">
        <v>10960.17855203</v>
      </c>
    </row>
    <row r="335" spans="2:12" x14ac:dyDescent="0.25">
      <c r="B335" s="5">
        <v>6433</v>
      </c>
      <c r="C335" s="1" t="s">
        <v>68</v>
      </c>
      <c r="D335" s="1">
        <v>60</v>
      </c>
      <c r="E335" s="1">
        <v>60</v>
      </c>
      <c r="F335" s="1" t="s">
        <v>10</v>
      </c>
      <c r="G335" s="1" t="s">
        <v>61</v>
      </c>
      <c r="H335" s="1" t="s">
        <v>67</v>
      </c>
      <c r="I335" s="1" t="s">
        <v>63</v>
      </c>
      <c r="J335" s="1" t="s">
        <v>69</v>
      </c>
      <c r="K335" s="1">
        <v>2</v>
      </c>
      <c r="L335" s="6">
        <v>9920.1597031300007</v>
      </c>
    </row>
    <row r="336" spans="2:12" x14ac:dyDescent="0.25">
      <c r="B336" s="5">
        <v>6434</v>
      </c>
      <c r="C336" s="1" t="s">
        <v>68</v>
      </c>
      <c r="D336" s="1">
        <v>60</v>
      </c>
      <c r="E336" s="1">
        <v>60</v>
      </c>
      <c r="F336" s="1" t="s">
        <v>10</v>
      </c>
      <c r="G336" s="1" t="s">
        <v>61</v>
      </c>
      <c r="H336" s="1" t="s">
        <v>67</v>
      </c>
      <c r="I336" s="1" t="s">
        <v>63</v>
      </c>
      <c r="J336" s="1" t="s">
        <v>69</v>
      </c>
      <c r="K336" s="1">
        <v>0</v>
      </c>
      <c r="L336" s="6">
        <v>2037.6458278699999</v>
      </c>
    </row>
    <row r="337" spans="2:12" x14ac:dyDescent="0.25">
      <c r="B337" s="5">
        <v>6435</v>
      </c>
      <c r="C337" s="1" t="s">
        <v>68</v>
      </c>
      <c r="D337" s="1">
        <v>60</v>
      </c>
      <c r="E337" s="1">
        <v>60</v>
      </c>
      <c r="F337" s="1" t="s">
        <v>10</v>
      </c>
      <c r="G337" s="1" t="s">
        <v>61</v>
      </c>
      <c r="H337" s="1" t="s">
        <v>67</v>
      </c>
      <c r="I337" s="1" t="s">
        <v>63</v>
      </c>
      <c r="J337" s="1" t="s">
        <v>69</v>
      </c>
      <c r="K337" s="1">
        <v>2</v>
      </c>
      <c r="L337" s="6">
        <v>9141.3708707099995</v>
      </c>
    </row>
    <row r="338" spans="2:12" x14ac:dyDescent="0.25">
      <c r="B338" s="5">
        <v>6436</v>
      </c>
      <c r="C338" s="1" t="s">
        <v>68</v>
      </c>
      <c r="D338" s="1">
        <v>60</v>
      </c>
      <c r="E338" s="1">
        <v>60</v>
      </c>
      <c r="F338" s="1" t="s">
        <v>10</v>
      </c>
      <c r="G338" s="1" t="s">
        <v>61</v>
      </c>
      <c r="H338" s="1" t="s">
        <v>67</v>
      </c>
      <c r="I338" s="1" t="s">
        <v>63</v>
      </c>
      <c r="J338" s="1" t="s">
        <v>69</v>
      </c>
      <c r="K338" s="1">
        <v>2</v>
      </c>
      <c r="L338" s="6">
        <v>11750.61780156</v>
      </c>
    </row>
    <row r="339" spans="2:12" x14ac:dyDescent="0.25">
      <c r="B339" s="5">
        <v>6437</v>
      </c>
      <c r="C339" s="1" t="s">
        <v>68</v>
      </c>
      <c r="D339" s="1">
        <v>60</v>
      </c>
      <c r="E339" s="1">
        <v>60</v>
      </c>
      <c r="F339" s="1" t="s">
        <v>10</v>
      </c>
      <c r="G339" s="1" t="s">
        <v>61</v>
      </c>
      <c r="H339" s="1" t="s">
        <v>67</v>
      </c>
      <c r="I339" s="1" t="s">
        <v>63</v>
      </c>
      <c r="J339" s="1" t="s">
        <v>69</v>
      </c>
      <c r="K339" s="1">
        <v>1</v>
      </c>
      <c r="L339" s="6">
        <v>4976.0811995399999</v>
      </c>
    </row>
    <row r="340" spans="2:12" x14ac:dyDescent="0.25">
      <c r="B340" s="5">
        <v>6438</v>
      </c>
      <c r="C340" s="1" t="s">
        <v>68</v>
      </c>
      <c r="D340" s="1">
        <v>60</v>
      </c>
      <c r="E340" s="1">
        <v>60</v>
      </c>
      <c r="F340" s="1" t="s">
        <v>10</v>
      </c>
      <c r="G340" s="1" t="s">
        <v>61</v>
      </c>
      <c r="H340" s="1" t="s">
        <v>67</v>
      </c>
      <c r="I340" s="1" t="s">
        <v>63</v>
      </c>
      <c r="J340" s="1" t="s">
        <v>69</v>
      </c>
      <c r="K340" s="1">
        <v>1</v>
      </c>
      <c r="L340" s="6">
        <v>3562.5603089699998</v>
      </c>
    </row>
    <row r="341" spans="2:12" x14ac:dyDescent="0.25">
      <c r="B341" s="5">
        <v>6439</v>
      </c>
      <c r="C341" s="1" t="s">
        <v>68</v>
      </c>
      <c r="D341" s="1">
        <v>60</v>
      </c>
      <c r="E341" s="1">
        <v>60</v>
      </c>
      <c r="F341" s="1" t="s">
        <v>10</v>
      </c>
      <c r="G341" s="1" t="s">
        <v>61</v>
      </c>
      <c r="H341" s="1" t="s">
        <v>67</v>
      </c>
      <c r="I341" s="1" t="s">
        <v>63</v>
      </c>
      <c r="J341" s="1" t="s">
        <v>69</v>
      </c>
      <c r="K341" s="1">
        <v>5</v>
      </c>
      <c r="L341" s="6">
        <v>26773.842776599999</v>
      </c>
    </row>
    <row r="342" spans="2:12" x14ac:dyDescent="0.25">
      <c r="B342" s="5">
        <v>6440</v>
      </c>
      <c r="C342" s="1" t="s">
        <v>68</v>
      </c>
      <c r="D342" s="1">
        <v>60</v>
      </c>
      <c r="E342" s="1">
        <v>60</v>
      </c>
      <c r="F342" s="1" t="s">
        <v>10</v>
      </c>
      <c r="G342" s="1" t="s">
        <v>61</v>
      </c>
      <c r="H342" s="1" t="s">
        <v>67</v>
      </c>
      <c r="I342" s="1" t="s">
        <v>63</v>
      </c>
      <c r="J342" s="1" t="s">
        <v>69</v>
      </c>
      <c r="K342" s="1">
        <v>1</v>
      </c>
      <c r="L342" s="6">
        <v>3058.27110911</v>
      </c>
    </row>
    <row r="343" spans="2:12" x14ac:dyDescent="0.25">
      <c r="B343" s="5">
        <v>6441</v>
      </c>
      <c r="C343" s="1" t="s">
        <v>68</v>
      </c>
      <c r="D343" s="1">
        <v>60</v>
      </c>
      <c r="E343" s="1">
        <v>60</v>
      </c>
      <c r="F343" s="1" t="s">
        <v>10</v>
      </c>
      <c r="G343" s="1" t="s">
        <v>61</v>
      </c>
      <c r="H343" s="1" t="s">
        <v>67</v>
      </c>
      <c r="I343" s="1" t="s">
        <v>63</v>
      </c>
      <c r="J343" s="1" t="s">
        <v>69</v>
      </c>
      <c r="K343" s="1">
        <v>2</v>
      </c>
      <c r="L343" s="6">
        <v>10529.375177010001</v>
      </c>
    </row>
    <row r="344" spans="2:12" x14ac:dyDescent="0.25">
      <c r="B344" s="5">
        <v>6442</v>
      </c>
      <c r="C344" s="1" t="s">
        <v>68</v>
      </c>
      <c r="D344" s="1">
        <v>60</v>
      </c>
      <c r="E344" s="1">
        <v>60</v>
      </c>
      <c r="F344" s="1" t="s">
        <v>10</v>
      </c>
      <c r="G344" s="1" t="s">
        <v>61</v>
      </c>
      <c r="H344" s="1" t="s">
        <v>67</v>
      </c>
      <c r="I344" s="1" t="s">
        <v>63</v>
      </c>
      <c r="J344" s="1" t="s">
        <v>69</v>
      </c>
      <c r="K344" s="1">
        <v>1</v>
      </c>
      <c r="L344" s="6">
        <v>5204.3529497500003</v>
      </c>
    </row>
    <row r="345" spans="2:12" x14ac:dyDescent="0.25">
      <c r="B345" s="5">
        <v>6443</v>
      </c>
      <c r="C345" s="1" t="s">
        <v>68</v>
      </c>
      <c r="D345" s="1">
        <v>60</v>
      </c>
      <c r="E345" s="1">
        <v>60</v>
      </c>
      <c r="F345" s="1" t="s">
        <v>10</v>
      </c>
      <c r="G345" s="1" t="s">
        <v>61</v>
      </c>
      <c r="H345" s="1" t="s">
        <v>67</v>
      </c>
      <c r="I345" s="1" t="s">
        <v>63</v>
      </c>
      <c r="J345" s="1" t="s">
        <v>69</v>
      </c>
      <c r="K345" s="1">
        <v>1</v>
      </c>
      <c r="L345" s="6">
        <v>6822.15164138</v>
      </c>
    </row>
    <row r="346" spans="2:12" x14ac:dyDescent="0.25">
      <c r="B346" s="5">
        <v>6444</v>
      </c>
      <c r="C346" s="1" t="s">
        <v>68</v>
      </c>
      <c r="D346" s="1">
        <v>60</v>
      </c>
      <c r="E346" s="1">
        <v>60</v>
      </c>
      <c r="F346" s="1" t="s">
        <v>10</v>
      </c>
      <c r="G346" s="1" t="s">
        <v>61</v>
      </c>
      <c r="H346" s="1" t="s">
        <v>62</v>
      </c>
      <c r="I346" s="1" t="s">
        <v>63</v>
      </c>
      <c r="J346" s="1" t="s">
        <v>69</v>
      </c>
      <c r="K346" s="1">
        <v>1</v>
      </c>
      <c r="L346" s="6">
        <v>3316.7349572799999</v>
      </c>
    </row>
    <row r="347" spans="2:12" x14ac:dyDescent="0.25">
      <c r="B347" s="5">
        <v>6445</v>
      </c>
      <c r="C347" s="1" t="s">
        <v>68</v>
      </c>
      <c r="D347" s="1">
        <v>60</v>
      </c>
      <c r="E347" s="1">
        <v>60</v>
      </c>
      <c r="F347" s="1" t="s">
        <v>10</v>
      </c>
      <c r="G347" s="1" t="s">
        <v>61</v>
      </c>
      <c r="H347" s="1" t="s">
        <v>67</v>
      </c>
      <c r="I347" s="1" t="s">
        <v>63</v>
      </c>
      <c r="J347" s="1" t="s">
        <v>69</v>
      </c>
      <c r="K347" s="1">
        <v>3</v>
      </c>
      <c r="L347" s="6">
        <v>14504.6951015</v>
      </c>
    </row>
    <row r="348" spans="2:12" x14ac:dyDescent="0.25">
      <c r="B348" s="5">
        <v>6446</v>
      </c>
      <c r="C348" s="1" t="s">
        <v>68</v>
      </c>
      <c r="D348" s="1">
        <v>60</v>
      </c>
      <c r="E348" s="1">
        <v>60</v>
      </c>
      <c r="F348" s="1" t="s">
        <v>10</v>
      </c>
      <c r="G348" s="1" t="s">
        <v>61</v>
      </c>
      <c r="H348" s="1" t="s">
        <v>67</v>
      </c>
      <c r="I348" s="1" t="s">
        <v>63</v>
      </c>
      <c r="J348" s="1" t="s">
        <v>69</v>
      </c>
      <c r="K348" s="1">
        <v>0</v>
      </c>
      <c r="L348" s="6">
        <v>264.26373373000001</v>
      </c>
    </row>
    <row r="349" spans="2:12" x14ac:dyDescent="0.25">
      <c r="B349" s="5">
        <v>6447</v>
      </c>
      <c r="C349" s="1" t="s">
        <v>68</v>
      </c>
      <c r="D349" s="1">
        <v>60</v>
      </c>
      <c r="E349" s="1">
        <v>60</v>
      </c>
      <c r="F349" s="1" t="s">
        <v>10</v>
      </c>
      <c r="G349" s="1" t="s">
        <v>61</v>
      </c>
      <c r="H349" s="1" t="s">
        <v>67</v>
      </c>
      <c r="I349" s="1" t="s">
        <v>63</v>
      </c>
      <c r="J349" s="1" t="s">
        <v>69</v>
      </c>
      <c r="K349" s="1">
        <v>2</v>
      </c>
      <c r="L349" s="6">
        <v>10330.48816504</v>
      </c>
    </row>
    <row r="350" spans="2:12" x14ac:dyDescent="0.25">
      <c r="B350" s="5">
        <v>6448</v>
      </c>
      <c r="C350" s="1" t="s">
        <v>68</v>
      </c>
      <c r="D350" s="1">
        <v>60</v>
      </c>
      <c r="E350" s="1">
        <v>60</v>
      </c>
      <c r="F350" s="1" t="s">
        <v>10</v>
      </c>
      <c r="G350" s="1" t="s">
        <v>61</v>
      </c>
      <c r="H350" s="1" t="s">
        <v>67</v>
      </c>
      <c r="I350" s="1" t="s">
        <v>63</v>
      </c>
      <c r="J350" s="1" t="s">
        <v>69</v>
      </c>
      <c r="K350" s="1">
        <v>1</v>
      </c>
      <c r="L350" s="6">
        <v>5889.3984324000003</v>
      </c>
    </row>
    <row r="351" spans="2:12" x14ac:dyDescent="0.25">
      <c r="B351" s="5">
        <v>6449</v>
      </c>
      <c r="C351" s="1" t="s">
        <v>68</v>
      </c>
      <c r="D351" s="1">
        <v>60</v>
      </c>
      <c r="E351" s="1">
        <v>60</v>
      </c>
      <c r="F351" s="1" t="s">
        <v>10</v>
      </c>
      <c r="G351" s="1" t="s">
        <v>61</v>
      </c>
      <c r="H351" s="1" t="s">
        <v>67</v>
      </c>
      <c r="I351" s="1" t="s">
        <v>63</v>
      </c>
      <c r="J351" s="1" t="s">
        <v>69</v>
      </c>
      <c r="K351" s="1">
        <v>0</v>
      </c>
      <c r="L351" s="6">
        <v>1996.8285339900001</v>
      </c>
    </row>
    <row r="352" spans="2:12" x14ac:dyDescent="0.25">
      <c r="B352" s="5">
        <v>6450</v>
      </c>
      <c r="C352" s="1" t="s">
        <v>68</v>
      </c>
      <c r="D352" s="1">
        <v>60</v>
      </c>
      <c r="E352" s="1">
        <v>60</v>
      </c>
      <c r="F352" s="1" t="s">
        <v>10</v>
      </c>
      <c r="G352" s="1" t="s">
        <v>61</v>
      </c>
      <c r="H352" s="1" t="s">
        <v>67</v>
      </c>
      <c r="I352" s="1" t="s">
        <v>63</v>
      </c>
      <c r="J352" s="1" t="s">
        <v>69</v>
      </c>
      <c r="K352" s="1">
        <v>2</v>
      </c>
      <c r="L352" s="6">
        <v>9379.5222024199993</v>
      </c>
    </row>
    <row r="353" spans="2:12" x14ac:dyDescent="0.25">
      <c r="B353" s="5">
        <v>6451</v>
      </c>
      <c r="C353" s="1" t="s">
        <v>68</v>
      </c>
      <c r="D353" s="1">
        <v>60</v>
      </c>
      <c r="E353" s="1">
        <v>60</v>
      </c>
      <c r="F353" s="1" t="s">
        <v>10</v>
      </c>
      <c r="G353" s="1" t="s">
        <v>61</v>
      </c>
      <c r="H353" s="1" t="s">
        <v>67</v>
      </c>
      <c r="I353" s="1" t="s">
        <v>63</v>
      </c>
      <c r="J353" s="1" t="s">
        <v>69</v>
      </c>
      <c r="K353" s="1">
        <v>2</v>
      </c>
      <c r="L353" s="6">
        <v>7925.6400204299998</v>
      </c>
    </row>
    <row r="354" spans="2:12" x14ac:dyDescent="0.25">
      <c r="B354" s="5">
        <v>6452</v>
      </c>
      <c r="C354" s="1" t="s">
        <v>68</v>
      </c>
      <c r="D354" s="1">
        <v>60</v>
      </c>
      <c r="E354" s="1">
        <v>60</v>
      </c>
      <c r="F354" s="1" t="s">
        <v>10</v>
      </c>
      <c r="G354" s="1" t="s">
        <v>61</v>
      </c>
      <c r="H354" s="1" t="s">
        <v>67</v>
      </c>
      <c r="I354" s="1" t="s">
        <v>63</v>
      </c>
      <c r="J354" s="1" t="s">
        <v>69</v>
      </c>
      <c r="K354" s="1">
        <v>0</v>
      </c>
      <c r="L354" s="6">
        <v>2502.02371262</v>
      </c>
    </row>
    <row r="355" spans="2:12" x14ac:dyDescent="0.25">
      <c r="B355" s="5">
        <v>6453</v>
      </c>
      <c r="C355" s="1" t="s">
        <v>68</v>
      </c>
      <c r="D355" s="1">
        <v>60</v>
      </c>
      <c r="E355" s="1">
        <v>60</v>
      </c>
      <c r="F355" s="1" t="s">
        <v>10</v>
      </c>
      <c r="G355" s="1" t="s">
        <v>61</v>
      </c>
      <c r="H355" s="1" t="s">
        <v>67</v>
      </c>
      <c r="I355" s="1" t="s">
        <v>63</v>
      </c>
      <c r="J355" s="1" t="s">
        <v>69</v>
      </c>
      <c r="K355" s="1">
        <v>1</v>
      </c>
      <c r="L355" s="6">
        <v>4958.8075848600001</v>
      </c>
    </row>
    <row r="356" spans="2:12" x14ac:dyDescent="0.25">
      <c r="B356" s="5">
        <v>6454</v>
      </c>
      <c r="C356" s="1" t="s">
        <v>68</v>
      </c>
      <c r="D356" s="1">
        <v>60</v>
      </c>
      <c r="E356" s="1">
        <v>60</v>
      </c>
      <c r="F356" s="1" t="s">
        <v>10</v>
      </c>
      <c r="G356" s="1" t="s">
        <v>61</v>
      </c>
      <c r="H356" s="1" t="s">
        <v>67</v>
      </c>
      <c r="I356" s="1" t="s">
        <v>63</v>
      </c>
      <c r="J356" s="1" t="s">
        <v>69</v>
      </c>
      <c r="K356" s="1">
        <v>3</v>
      </c>
      <c r="L356" s="6">
        <v>16090.812172649999</v>
      </c>
    </row>
    <row r="357" spans="2:12" x14ac:dyDescent="0.25">
      <c r="B357" s="5">
        <v>6455</v>
      </c>
      <c r="C357" s="1" t="s">
        <v>68</v>
      </c>
      <c r="D357" s="1">
        <v>60</v>
      </c>
      <c r="E357" s="1">
        <v>60</v>
      </c>
      <c r="F357" s="1" t="s">
        <v>10</v>
      </c>
      <c r="G357" s="1" t="s">
        <v>61</v>
      </c>
      <c r="H357" s="1" t="s">
        <v>67</v>
      </c>
      <c r="I357" s="1" t="s">
        <v>63</v>
      </c>
      <c r="J357" s="1" t="s">
        <v>69</v>
      </c>
      <c r="K357" s="1">
        <v>4</v>
      </c>
      <c r="L357" s="6">
        <v>23514.131189840002</v>
      </c>
    </row>
    <row r="358" spans="2:12" x14ac:dyDescent="0.25">
      <c r="B358" s="5">
        <v>6456</v>
      </c>
      <c r="C358" s="1" t="s">
        <v>68</v>
      </c>
      <c r="D358" s="1">
        <v>60</v>
      </c>
      <c r="E358" s="1">
        <v>60</v>
      </c>
      <c r="F358" s="1" t="s">
        <v>10</v>
      </c>
      <c r="G358" s="1" t="s">
        <v>61</v>
      </c>
      <c r="H358" s="1" t="s">
        <v>67</v>
      </c>
      <c r="I358" s="1" t="s">
        <v>63</v>
      </c>
      <c r="J358" s="1" t="s">
        <v>69</v>
      </c>
      <c r="K358" s="1">
        <v>1</v>
      </c>
      <c r="L358" s="6">
        <v>7527.3286113599997</v>
      </c>
    </row>
    <row r="359" spans="2:12" x14ac:dyDescent="0.25">
      <c r="B359" s="5">
        <v>6457</v>
      </c>
      <c r="C359" s="1" t="s">
        <v>68</v>
      </c>
      <c r="D359" s="1">
        <v>60</v>
      </c>
      <c r="E359" s="1">
        <v>60</v>
      </c>
      <c r="F359" s="1" t="s">
        <v>10</v>
      </c>
      <c r="G359" s="1" t="s">
        <v>61</v>
      </c>
      <c r="H359" s="1" t="s">
        <v>67</v>
      </c>
      <c r="I359" s="1" t="s">
        <v>63</v>
      </c>
      <c r="J359" s="1" t="s">
        <v>69</v>
      </c>
      <c r="K359" s="1">
        <v>2</v>
      </c>
      <c r="L359" s="6">
        <v>10616.335688040001</v>
      </c>
    </row>
    <row r="360" spans="2:12" x14ac:dyDescent="0.25">
      <c r="B360" s="5">
        <v>6458</v>
      </c>
      <c r="C360" s="1" t="s">
        <v>68</v>
      </c>
      <c r="D360" s="1">
        <v>60</v>
      </c>
      <c r="E360" s="1">
        <v>60</v>
      </c>
      <c r="F360" s="1" t="s">
        <v>10</v>
      </c>
      <c r="G360" s="1" t="s">
        <v>61</v>
      </c>
      <c r="H360" s="1" t="s">
        <v>67</v>
      </c>
      <c r="I360" s="1" t="s">
        <v>63</v>
      </c>
      <c r="J360" s="1" t="s">
        <v>69</v>
      </c>
      <c r="K360" s="1">
        <v>2</v>
      </c>
      <c r="L360" s="6">
        <v>11364.304781160001</v>
      </c>
    </row>
    <row r="361" spans="2:12" x14ac:dyDescent="0.25">
      <c r="B361" s="5">
        <v>6459</v>
      </c>
      <c r="C361" s="1" t="s">
        <v>68</v>
      </c>
      <c r="D361" s="1">
        <v>60</v>
      </c>
      <c r="E361" s="1">
        <v>60</v>
      </c>
      <c r="F361" s="1" t="s">
        <v>10</v>
      </c>
      <c r="G361" s="1" t="s">
        <v>61</v>
      </c>
      <c r="H361" s="1" t="s">
        <v>67</v>
      </c>
      <c r="I361" s="1" t="s">
        <v>63</v>
      </c>
      <c r="J361" s="1" t="s">
        <v>69</v>
      </c>
      <c r="K361" s="1">
        <v>3</v>
      </c>
      <c r="L361" s="6">
        <v>13958.563396109999</v>
      </c>
    </row>
    <row r="362" spans="2:12" x14ac:dyDescent="0.25">
      <c r="B362" s="5">
        <v>6460</v>
      </c>
      <c r="C362" s="1" t="s">
        <v>68</v>
      </c>
      <c r="D362" s="1">
        <v>60</v>
      </c>
      <c r="E362" s="1">
        <v>60</v>
      </c>
      <c r="F362" s="1" t="s">
        <v>10</v>
      </c>
      <c r="G362" s="1" t="s">
        <v>61</v>
      </c>
      <c r="H362" s="1" t="s">
        <v>67</v>
      </c>
      <c r="I362" s="1" t="s">
        <v>70</v>
      </c>
      <c r="J362" s="1" t="s">
        <v>69</v>
      </c>
      <c r="K362" s="1">
        <v>1</v>
      </c>
      <c r="L362" s="6">
        <v>5303.1881984900001</v>
      </c>
    </row>
    <row r="363" spans="2:12" x14ac:dyDescent="0.25">
      <c r="B363" s="5">
        <v>6461</v>
      </c>
      <c r="C363" s="1" t="s">
        <v>68</v>
      </c>
      <c r="D363" s="1">
        <v>60</v>
      </c>
      <c r="E363" s="1">
        <v>60</v>
      </c>
      <c r="F363" s="1" t="s">
        <v>10</v>
      </c>
      <c r="G363" s="1" t="s">
        <v>61</v>
      </c>
      <c r="H363" s="1" t="s">
        <v>67</v>
      </c>
      <c r="I363" s="1" t="s">
        <v>63</v>
      </c>
      <c r="J363" s="1" t="s">
        <v>69</v>
      </c>
      <c r="K363" s="1">
        <v>1</v>
      </c>
      <c r="L363" s="6">
        <v>6363.3838847300003</v>
      </c>
    </row>
    <row r="364" spans="2:12" x14ac:dyDescent="0.25">
      <c r="B364" s="5">
        <v>6462</v>
      </c>
      <c r="C364" s="1" t="s">
        <v>68</v>
      </c>
      <c r="D364" s="1">
        <v>60</v>
      </c>
      <c r="E364" s="1">
        <v>60</v>
      </c>
      <c r="F364" s="1" t="s">
        <v>10</v>
      </c>
      <c r="G364" s="1" t="s">
        <v>61</v>
      </c>
      <c r="H364" s="1" t="s">
        <v>67</v>
      </c>
      <c r="I364" s="1" t="s">
        <v>63</v>
      </c>
      <c r="J364" s="1" t="s">
        <v>69</v>
      </c>
      <c r="K364" s="1">
        <v>1</v>
      </c>
      <c r="L364" s="6">
        <v>5677.75067236</v>
      </c>
    </row>
    <row r="365" spans="2:12" x14ac:dyDescent="0.25">
      <c r="B365" s="5">
        <v>6463</v>
      </c>
      <c r="C365" s="1" t="s">
        <v>68</v>
      </c>
      <c r="D365" s="1">
        <v>60</v>
      </c>
      <c r="E365" s="1">
        <v>60</v>
      </c>
      <c r="F365" s="1" t="s">
        <v>10</v>
      </c>
      <c r="G365" s="1" t="s">
        <v>61</v>
      </c>
      <c r="H365" s="1" t="s">
        <v>67</v>
      </c>
      <c r="I365" s="1" t="s">
        <v>63</v>
      </c>
      <c r="J365" s="1" t="s">
        <v>69</v>
      </c>
      <c r="K365" s="1">
        <v>1</v>
      </c>
      <c r="L365" s="6">
        <v>7265.5802958100003</v>
      </c>
    </row>
    <row r="366" spans="2:12" x14ac:dyDescent="0.25">
      <c r="B366" s="5">
        <v>6464</v>
      </c>
      <c r="C366" s="1" t="s">
        <v>68</v>
      </c>
      <c r="D366" s="1">
        <v>60</v>
      </c>
      <c r="E366" s="1">
        <v>60</v>
      </c>
      <c r="F366" s="1" t="s">
        <v>10</v>
      </c>
      <c r="G366" s="1" t="s">
        <v>61</v>
      </c>
      <c r="H366" s="1" t="s">
        <v>67</v>
      </c>
      <c r="I366" s="1" t="s">
        <v>63</v>
      </c>
      <c r="J366" s="1" t="s">
        <v>69</v>
      </c>
      <c r="K366" s="1">
        <v>0</v>
      </c>
      <c r="L366" s="6">
        <v>141.71726292</v>
      </c>
    </row>
    <row r="367" spans="2:12" x14ac:dyDescent="0.25">
      <c r="B367" s="5">
        <v>6465</v>
      </c>
      <c r="C367" s="1" t="s">
        <v>68</v>
      </c>
      <c r="D367" s="1">
        <v>60</v>
      </c>
      <c r="E367" s="1">
        <v>60</v>
      </c>
      <c r="F367" s="1" t="s">
        <v>10</v>
      </c>
      <c r="G367" s="1" t="s">
        <v>61</v>
      </c>
      <c r="H367" s="1" t="s">
        <v>67</v>
      </c>
      <c r="I367" s="1" t="s">
        <v>63</v>
      </c>
      <c r="J367" s="1" t="s">
        <v>69</v>
      </c>
      <c r="K367" s="1">
        <v>1</v>
      </c>
      <c r="L367" s="6">
        <v>5753.4515697300003</v>
      </c>
    </row>
    <row r="368" spans="2:12" x14ac:dyDescent="0.25">
      <c r="B368" s="5">
        <v>6466</v>
      </c>
      <c r="C368" s="1" t="s">
        <v>68</v>
      </c>
      <c r="D368" s="1">
        <v>60</v>
      </c>
      <c r="E368" s="1">
        <v>60</v>
      </c>
      <c r="F368" s="1" t="s">
        <v>10</v>
      </c>
      <c r="G368" s="1" t="s">
        <v>61</v>
      </c>
      <c r="H368" s="1" t="s">
        <v>67</v>
      </c>
      <c r="I368" s="1" t="s">
        <v>63</v>
      </c>
      <c r="J368" s="1" t="s">
        <v>69</v>
      </c>
      <c r="K368" s="1">
        <v>0</v>
      </c>
      <c r="L368" s="6">
        <v>985.23974640999995</v>
      </c>
    </row>
    <row r="369" spans="2:12" x14ac:dyDescent="0.25">
      <c r="B369" s="5">
        <v>6467</v>
      </c>
      <c r="C369" s="1" t="s">
        <v>68</v>
      </c>
      <c r="D369" s="1">
        <v>60</v>
      </c>
      <c r="E369" s="1">
        <v>60</v>
      </c>
      <c r="F369" s="1" t="s">
        <v>10</v>
      </c>
      <c r="G369" s="1" t="s">
        <v>61</v>
      </c>
      <c r="H369" s="1" t="s">
        <v>67</v>
      </c>
      <c r="I369" s="1" t="s">
        <v>63</v>
      </c>
      <c r="J369" s="1" t="s">
        <v>69</v>
      </c>
      <c r="K369" s="1">
        <v>1</v>
      </c>
      <c r="L369" s="6">
        <v>5335.9044231300004</v>
      </c>
    </row>
    <row r="370" spans="2:12" x14ac:dyDescent="0.25">
      <c r="B370" s="5">
        <v>6468</v>
      </c>
      <c r="C370" s="1" t="s">
        <v>68</v>
      </c>
      <c r="D370" s="1">
        <v>60</v>
      </c>
      <c r="E370" s="1">
        <v>60</v>
      </c>
      <c r="F370" s="1" t="s">
        <v>10</v>
      </c>
      <c r="G370" s="1" t="s">
        <v>61</v>
      </c>
      <c r="H370" s="1" t="s">
        <v>67</v>
      </c>
      <c r="I370" s="1" t="s">
        <v>63</v>
      </c>
      <c r="J370" s="1" t="s">
        <v>69</v>
      </c>
      <c r="K370" s="1">
        <v>3</v>
      </c>
      <c r="L370" s="6">
        <v>16913.859371750001</v>
      </c>
    </row>
    <row r="371" spans="2:12" x14ac:dyDescent="0.25">
      <c r="B371" s="5">
        <v>6469</v>
      </c>
      <c r="C371" s="1" t="s">
        <v>68</v>
      </c>
      <c r="D371" s="1">
        <v>60</v>
      </c>
      <c r="E371" s="1">
        <v>60</v>
      </c>
      <c r="F371" s="1" t="s">
        <v>10</v>
      </c>
      <c r="G371" s="1" t="s">
        <v>61</v>
      </c>
      <c r="H371" s="1" t="s">
        <v>67</v>
      </c>
      <c r="I371" s="1" t="s">
        <v>63</v>
      </c>
      <c r="J371" s="1" t="s">
        <v>69</v>
      </c>
      <c r="K371" s="1">
        <v>2</v>
      </c>
      <c r="L371" s="6">
        <v>8275.7113394999997</v>
      </c>
    </row>
    <row r="372" spans="2:12" x14ac:dyDescent="0.25">
      <c r="B372" s="5">
        <v>6470</v>
      </c>
      <c r="C372" s="1" t="s">
        <v>68</v>
      </c>
      <c r="D372" s="1">
        <v>60</v>
      </c>
      <c r="E372" s="1">
        <v>60</v>
      </c>
      <c r="F372" s="1" t="s">
        <v>10</v>
      </c>
      <c r="G372" s="1" t="s">
        <v>61</v>
      </c>
      <c r="H372" s="1" t="s">
        <v>67</v>
      </c>
      <c r="I372" s="1" t="s">
        <v>63</v>
      </c>
      <c r="J372" s="1" t="s">
        <v>69</v>
      </c>
      <c r="K372" s="1">
        <v>1</v>
      </c>
      <c r="L372" s="6">
        <v>5443.0361400600004</v>
      </c>
    </row>
    <row r="373" spans="2:12" x14ac:dyDescent="0.25">
      <c r="B373" s="5">
        <v>6471</v>
      </c>
      <c r="C373" s="1" t="s">
        <v>68</v>
      </c>
      <c r="D373" s="1">
        <v>60</v>
      </c>
      <c r="E373" s="1">
        <v>60</v>
      </c>
      <c r="F373" s="1" t="s">
        <v>10</v>
      </c>
      <c r="G373" s="1" t="s">
        <v>61</v>
      </c>
      <c r="H373" s="1" t="s">
        <v>67</v>
      </c>
      <c r="I373" s="1" t="s">
        <v>63</v>
      </c>
      <c r="J373" s="1" t="s">
        <v>69</v>
      </c>
      <c r="K373" s="1">
        <v>1</v>
      </c>
      <c r="L373" s="6">
        <v>3148.57615945</v>
      </c>
    </row>
    <row r="374" spans="2:12" x14ac:dyDescent="0.25">
      <c r="B374" s="5">
        <v>6472</v>
      </c>
      <c r="C374" s="1" t="s">
        <v>68</v>
      </c>
      <c r="D374" s="1">
        <v>60</v>
      </c>
      <c r="E374" s="1">
        <v>60</v>
      </c>
      <c r="F374" s="1" t="s">
        <v>10</v>
      </c>
      <c r="G374" s="1" t="s">
        <v>61</v>
      </c>
      <c r="H374" s="1" t="s">
        <v>67</v>
      </c>
      <c r="I374" s="1" t="s">
        <v>63</v>
      </c>
      <c r="J374" s="1" t="s">
        <v>69</v>
      </c>
      <c r="K374" s="1">
        <v>0</v>
      </c>
      <c r="L374" s="6">
        <v>1528.50859588</v>
      </c>
    </row>
    <row r="375" spans="2:12" x14ac:dyDescent="0.25">
      <c r="B375" s="5">
        <v>6473</v>
      </c>
      <c r="C375" s="1" t="s">
        <v>68</v>
      </c>
      <c r="D375" s="1">
        <v>60</v>
      </c>
      <c r="E375" s="1">
        <v>60</v>
      </c>
      <c r="F375" s="1" t="s">
        <v>10</v>
      </c>
      <c r="G375" s="1" t="s">
        <v>61</v>
      </c>
      <c r="H375" s="1" t="s">
        <v>67</v>
      </c>
      <c r="I375" s="1" t="s">
        <v>63</v>
      </c>
      <c r="J375" s="1" t="s">
        <v>69</v>
      </c>
      <c r="K375" s="1">
        <v>3</v>
      </c>
      <c r="L375" s="6">
        <v>16243.8966767</v>
      </c>
    </row>
    <row r="376" spans="2:12" x14ac:dyDescent="0.25">
      <c r="B376" s="5">
        <v>6474</v>
      </c>
      <c r="C376" s="1" t="s">
        <v>68</v>
      </c>
      <c r="D376" s="1">
        <v>60</v>
      </c>
      <c r="E376" s="1">
        <v>60</v>
      </c>
      <c r="F376" s="1" t="s">
        <v>10</v>
      </c>
      <c r="G376" s="1" t="s">
        <v>61</v>
      </c>
      <c r="H376" s="1" t="s">
        <v>67</v>
      </c>
      <c r="I376" s="1" t="s">
        <v>63</v>
      </c>
      <c r="J376" s="1" t="s">
        <v>69</v>
      </c>
      <c r="K376" s="1">
        <v>2</v>
      </c>
      <c r="L376" s="6">
        <v>9835.96664151</v>
      </c>
    </row>
    <row r="377" spans="2:12" x14ac:dyDescent="0.25">
      <c r="B377" s="5">
        <v>6475</v>
      </c>
      <c r="C377" s="1" t="s">
        <v>68</v>
      </c>
      <c r="D377" s="1">
        <v>60</v>
      </c>
      <c r="E377" s="1">
        <v>60</v>
      </c>
      <c r="F377" s="1" t="s">
        <v>10</v>
      </c>
      <c r="G377" s="1" t="s">
        <v>61</v>
      </c>
      <c r="H377" s="1" t="s">
        <v>67</v>
      </c>
      <c r="I377" s="1" t="s">
        <v>63</v>
      </c>
      <c r="J377" s="1" t="s">
        <v>69</v>
      </c>
      <c r="K377" s="1">
        <v>2</v>
      </c>
      <c r="L377" s="6">
        <v>8252.4816074999999</v>
      </c>
    </row>
    <row r="378" spans="2:12" x14ac:dyDescent="0.25">
      <c r="B378" s="5">
        <v>6476</v>
      </c>
      <c r="C378" s="1" t="s">
        <v>68</v>
      </c>
      <c r="D378" s="1">
        <v>60</v>
      </c>
      <c r="E378" s="1">
        <v>60</v>
      </c>
      <c r="F378" s="1" t="s">
        <v>10</v>
      </c>
      <c r="G378" s="1" t="s">
        <v>61</v>
      </c>
      <c r="H378" s="1" t="s">
        <v>67</v>
      </c>
      <c r="I378" s="1" t="s">
        <v>63</v>
      </c>
      <c r="J378" s="1" t="s">
        <v>69</v>
      </c>
      <c r="K378" s="1">
        <v>0</v>
      </c>
      <c r="L378" s="6">
        <v>769.25449089000006</v>
      </c>
    </row>
    <row r="379" spans="2:12" x14ac:dyDescent="0.25">
      <c r="B379" s="5">
        <v>6477</v>
      </c>
      <c r="C379" s="1" t="s">
        <v>68</v>
      </c>
      <c r="D379" s="1">
        <v>60</v>
      </c>
      <c r="E379" s="1">
        <v>60</v>
      </c>
      <c r="F379" s="1" t="s">
        <v>10</v>
      </c>
      <c r="G379" s="1" t="s">
        <v>61</v>
      </c>
      <c r="H379" s="1" t="s">
        <v>67</v>
      </c>
      <c r="I379" s="1" t="s">
        <v>63</v>
      </c>
      <c r="J379" s="1" t="s">
        <v>69</v>
      </c>
      <c r="K379" s="1">
        <v>3</v>
      </c>
      <c r="L379" s="6">
        <v>18478.243926719999</v>
      </c>
    </row>
    <row r="380" spans="2:12" x14ac:dyDescent="0.25">
      <c r="B380" s="5">
        <v>6478</v>
      </c>
      <c r="C380" s="1" t="s">
        <v>68</v>
      </c>
      <c r="D380" s="1">
        <v>60</v>
      </c>
      <c r="E380" s="1">
        <v>60</v>
      </c>
      <c r="F380" s="1" t="s">
        <v>10</v>
      </c>
      <c r="G380" s="1" t="s">
        <v>61</v>
      </c>
      <c r="H380" s="1" t="s">
        <v>67</v>
      </c>
      <c r="I380" s="1" t="s">
        <v>63</v>
      </c>
      <c r="J380" s="1" t="s">
        <v>69</v>
      </c>
      <c r="K380" s="1">
        <v>1</v>
      </c>
      <c r="L380" s="6">
        <v>5926.4932602700001</v>
      </c>
    </row>
    <row r="381" spans="2:12" x14ac:dyDescent="0.25">
      <c r="B381" s="5">
        <v>6479</v>
      </c>
      <c r="C381" s="1" t="s">
        <v>68</v>
      </c>
      <c r="D381" s="1">
        <v>60</v>
      </c>
      <c r="E381" s="1">
        <v>60</v>
      </c>
      <c r="F381" s="1" t="s">
        <v>10</v>
      </c>
      <c r="G381" s="1" t="s">
        <v>61</v>
      </c>
      <c r="H381" s="1" t="s">
        <v>67</v>
      </c>
      <c r="I381" s="1" t="s">
        <v>63</v>
      </c>
      <c r="J381" s="1" t="s">
        <v>69</v>
      </c>
      <c r="K381" s="1">
        <v>2</v>
      </c>
      <c r="L381" s="6">
        <v>9690.8674921700003</v>
      </c>
    </row>
    <row r="382" spans="2:12" x14ac:dyDescent="0.25">
      <c r="B382" s="5">
        <v>6480</v>
      </c>
      <c r="C382" s="1" t="s">
        <v>68</v>
      </c>
      <c r="D382" s="1">
        <v>60</v>
      </c>
      <c r="E382" s="1">
        <v>60</v>
      </c>
      <c r="F382" s="1" t="s">
        <v>10</v>
      </c>
      <c r="G382" s="1" t="s">
        <v>61</v>
      </c>
      <c r="H382" s="1" t="s">
        <v>67</v>
      </c>
      <c r="I382" s="1" t="s">
        <v>63</v>
      </c>
      <c r="J382" s="1" t="s">
        <v>69</v>
      </c>
      <c r="K382" s="1">
        <v>1</v>
      </c>
      <c r="L382" s="6">
        <v>5209.9397342800003</v>
      </c>
    </row>
    <row r="383" spans="2:12" x14ac:dyDescent="0.25">
      <c r="B383" s="5">
        <v>6481</v>
      </c>
      <c r="C383" s="1" t="s">
        <v>68</v>
      </c>
      <c r="D383" s="1">
        <v>60</v>
      </c>
      <c r="E383" s="1">
        <v>60</v>
      </c>
      <c r="F383" s="1" t="s">
        <v>10</v>
      </c>
      <c r="G383" s="1" t="s">
        <v>61</v>
      </c>
      <c r="H383" s="1" t="s">
        <v>67</v>
      </c>
      <c r="I383" s="1" t="s">
        <v>63</v>
      </c>
      <c r="J383" s="1" t="s">
        <v>69</v>
      </c>
      <c r="K383" s="1">
        <v>2</v>
      </c>
      <c r="L383" s="6">
        <v>9813.65493642</v>
      </c>
    </row>
    <row r="384" spans="2:12" x14ac:dyDescent="0.25">
      <c r="B384" s="5">
        <v>6482</v>
      </c>
      <c r="C384" s="1" t="s">
        <v>68</v>
      </c>
      <c r="D384" s="1">
        <v>60</v>
      </c>
      <c r="E384" s="1">
        <v>60</v>
      </c>
      <c r="F384" s="1" t="s">
        <v>10</v>
      </c>
      <c r="G384" s="1" t="s">
        <v>61</v>
      </c>
      <c r="H384" s="1" t="s">
        <v>67</v>
      </c>
      <c r="I384" s="1" t="s">
        <v>63</v>
      </c>
      <c r="J384" s="1" t="s">
        <v>69</v>
      </c>
      <c r="K384" s="1">
        <v>0</v>
      </c>
      <c r="L384" s="6">
        <v>2118.54418678</v>
      </c>
    </row>
    <row r="385" spans="2:12" x14ac:dyDescent="0.25">
      <c r="B385" s="5">
        <v>6483</v>
      </c>
      <c r="C385" s="1" t="s">
        <v>68</v>
      </c>
      <c r="D385" s="1">
        <v>60</v>
      </c>
      <c r="E385" s="1">
        <v>60</v>
      </c>
      <c r="F385" s="1" t="s">
        <v>10</v>
      </c>
      <c r="G385" s="1" t="s">
        <v>61</v>
      </c>
      <c r="H385" s="1" t="s">
        <v>62</v>
      </c>
      <c r="I385" s="1" t="s">
        <v>63</v>
      </c>
      <c r="J385" s="1" t="s">
        <v>69</v>
      </c>
      <c r="K385" s="1">
        <v>1</v>
      </c>
      <c r="L385" s="6">
        <v>4042.8700971399999</v>
      </c>
    </row>
    <row r="386" spans="2:12" x14ac:dyDescent="0.25">
      <c r="B386" s="5">
        <v>6484</v>
      </c>
      <c r="C386" s="1" t="s">
        <v>68</v>
      </c>
      <c r="D386" s="1">
        <v>60</v>
      </c>
      <c r="E386" s="1">
        <v>60</v>
      </c>
      <c r="F386" s="1" t="s">
        <v>10</v>
      </c>
      <c r="G386" s="1" t="s">
        <v>61</v>
      </c>
      <c r="H386" s="1" t="s">
        <v>67</v>
      </c>
      <c r="I386" s="1" t="s">
        <v>63</v>
      </c>
      <c r="J386" s="1" t="s">
        <v>69</v>
      </c>
      <c r="K386" s="1">
        <v>1</v>
      </c>
      <c r="L386" s="6">
        <v>6740.3030954599999</v>
      </c>
    </row>
    <row r="387" spans="2:12" x14ac:dyDescent="0.25">
      <c r="B387" s="5">
        <v>6485</v>
      </c>
      <c r="C387" s="1" t="s">
        <v>68</v>
      </c>
      <c r="D387" s="1">
        <v>60</v>
      </c>
      <c r="E387" s="1">
        <v>60</v>
      </c>
      <c r="F387" s="1" t="s">
        <v>10</v>
      </c>
      <c r="G387" s="1" t="s">
        <v>61</v>
      </c>
      <c r="H387" s="1" t="s">
        <v>67</v>
      </c>
      <c r="I387" s="1" t="s">
        <v>63</v>
      </c>
      <c r="J387" s="1" t="s">
        <v>69</v>
      </c>
      <c r="K387" s="1">
        <v>2</v>
      </c>
      <c r="L387" s="6">
        <v>8751.2866275800006</v>
      </c>
    </row>
    <row r="388" spans="2:12" x14ac:dyDescent="0.25">
      <c r="B388" s="5">
        <v>6486</v>
      </c>
      <c r="C388" s="1" t="s">
        <v>68</v>
      </c>
      <c r="D388" s="1">
        <v>60</v>
      </c>
      <c r="E388" s="1">
        <v>60</v>
      </c>
      <c r="F388" s="1" t="s">
        <v>10</v>
      </c>
      <c r="G388" s="1" t="s">
        <v>61</v>
      </c>
      <c r="H388" s="1" t="s">
        <v>67</v>
      </c>
      <c r="I388" s="1" t="s">
        <v>63</v>
      </c>
      <c r="J388" s="1" t="s">
        <v>69</v>
      </c>
      <c r="K388" s="1">
        <v>3</v>
      </c>
      <c r="L388" s="6">
        <v>16065.02378671</v>
      </c>
    </row>
    <row r="389" spans="2:12" x14ac:dyDescent="0.25">
      <c r="B389" s="5">
        <v>6487</v>
      </c>
      <c r="C389" s="1" t="s">
        <v>68</v>
      </c>
      <c r="D389" s="1">
        <v>60</v>
      </c>
      <c r="E389" s="1">
        <v>60</v>
      </c>
      <c r="F389" s="1" t="s">
        <v>10</v>
      </c>
      <c r="G389" s="1" t="s">
        <v>61</v>
      </c>
      <c r="H389" s="1" t="s">
        <v>67</v>
      </c>
      <c r="I389" s="1" t="s">
        <v>63</v>
      </c>
      <c r="J389" s="1" t="s">
        <v>69</v>
      </c>
      <c r="K389" s="1">
        <v>3</v>
      </c>
      <c r="L389" s="6">
        <v>13460.34721747</v>
      </c>
    </row>
    <row r="390" spans="2:12" x14ac:dyDescent="0.25">
      <c r="B390" s="5">
        <v>6488</v>
      </c>
      <c r="C390" s="1" t="s">
        <v>68</v>
      </c>
      <c r="D390" s="1">
        <v>60</v>
      </c>
      <c r="E390" s="1">
        <v>60</v>
      </c>
      <c r="F390" s="1" t="s">
        <v>10</v>
      </c>
      <c r="G390" s="1" t="s">
        <v>61</v>
      </c>
      <c r="H390" s="1" t="s">
        <v>67</v>
      </c>
      <c r="I390" s="1" t="s">
        <v>63</v>
      </c>
      <c r="J390" s="1" t="s">
        <v>69</v>
      </c>
      <c r="K390" s="1">
        <v>0</v>
      </c>
      <c r="L390" s="6">
        <v>304.57536524</v>
      </c>
    </row>
    <row r="391" spans="2:12" x14ac:dyDescent="0.25">
      <c r="B391" s="5">
        <v>6489</v>
      </c>
      <c r="C391" s="1" t="s">
        <v>68</v>
      </c>
      <c r="D391" s="1">
        <v>60</v>
      </c>
      <c r="E391" s="1">
        <v>60</v>
      </c>
      <c r="F391" s="1" t="s">
        <v>10</v>
      </c>
      <c r="G391" s="1" t="s">
        <v>61</v>
      </c>
      <c r="H391" s="1" t="s">
        <v>67</v>
      </c>
      <c r="I391" s="1" t="s">
        <v>70</v>
      </c>
      <c r="J391" s="1" t="s">
        <v>69</v>
      </c>
      <c r="K391" s="1">
        <v>2</v>
      </c>
      <c r="L391" s="6">
        <v>8890.8567979700001</v>
      </c>
    </row>
    <row r="392" spans="2:12" x14ac:dyDescent="0.25">
      <c r="B392" s="5">
        <v>6490</v>
      </c>
      <c r="C392" s="1" t="s">
        <v>68</v>
      </c>
      <c r="D392" s="1">
        <v>60</v>
      </c>
      <c r="E392" s="1">
        <v>60</v>
      </c>
      <c r="F392" s="1" t="s">
        <v>10</v>
      </c>
      <c r="G392" s="1" t="s">
        <v>61</v>
      </c>
      <c r="H392" s="1" t="s">
        <v>67</v>
      </c>
      <c r="I392" s="1" t="s">
        <v>70</v>
      </c>
      <c r="J392" s="1" t="s">
        <v>69</v>
      </c>
      <c r="K392" s="1">
        <v>0</v>
      </c>
      <c r="L392" s="6">
        <v>1837.9265339399999</v>
      </c>
    </row>
    <row r="393" spans="2:12" x14ac:dyDescent="0.25">
      <c r="B393" s="5">
        <v>6491</v>
      </c>
      <c r="C393" s="1" t="s">
        <v>68</v>
      </c>
      <c r="D393" s="1">
        <v>60</v>
      </c>
      <c r="E393" s="1">
        <v>60</v>
      </c>
      <c r="F393" s="1" t="s">
        <v>10</v>
      </c>
      <c r="G393" s="1" t="s">
        <v>61</v>
      </c>
      <c r="H393" s="1" t="s">
        <v>67</v>
      </c>
      <c r="I393" s="1" t="s">
        <v>63</v>
      </c>
      <c r="J393" s="1" t="s">
        <v>69</v>
      </c>
      <c r="K393" s="1">
        <v>0</v>
      </c>
      <c r="L393" s="6">
        <v>711.14155891999997</v>
      </c>
    </row>
    <row r="394" spans="2:12" x14ac:dyDescent="0.25">
      <c r="B394" s="5">
        <v>6492</v>
      </c>
      <c r="C394" s="1" t="s">
        <v>60</v>
      </c>
      <c r="D394" s="1">
        <v>230</v>
      </c>
      <c r="E394" s="1">
        <v>230</v>
      </c>
      <c r="F394" s="1" t="s">
        <v>10</v>
      </c>
      <c r="G394" s="1" t="s">
        <v>61</v>
      </c>
      <c r="H394" s="1" t="s">
        <v>67</v>
      </c>
      <c r="I394" s="1" t="s">
        <v>63</v>
      </c>
      <c r="J394" s="1" t="s">
        <v>64</v>
      </c>
      <c r="K394" s="1">
        <v>0</v>
      </c>
      <c r="L394" s="6">
        <v>96.848042390000003</v>
      </c>
    </row>
    <row r="395" spans="2:12" x14ac:dyDescent="0.25">
      <c r="B395" s="5">
        <v>6493</v>
      </c>
      <c r="C395" s="1" t="s">
        <v>60</v>
      </c>
      <c r="D395" s="1">
        <v>230</v>
      </c>
      <c r="E395" s="1">
        <v>230</v>
      </c>
      <c r="F395" s="1" t="s">
        <v>10</v>
      </c>
      <c r="G395" s="1" t="s">
        <v>61</v>
      </c>
      <c r="H395" s="1" t="s">
        <v>67</v>
      </c>
      <c r="I395" s="1" t="s">
        <v>63</v>
      </c>
      <c r="J395" s="1" t="s">
        <v>64</v>
      </c>
      <c r="K395" s="1">
        <v>0</v>
      </c>
      <c r="L395" s="6">
        <v>151.78755079000001</v>
      </c>
    </row>
    <row r="396" spans="2:12" x14ac:dyDescent="0.25">
      <c r="B396" s="5">
        <v>6494</v>
      </c>
      <c r="C396" s="1" t="s">
        <v>68</v>
      </c>
      <c r="D396" s="1">
        <v>60</v>
      </c>
      <c r="E396" s="1">
        <v>60</v>
      </c>
      <c r="F396" s="1" t="s">
        <v>10</v>
      </c>
      <c r="G396" s="1" t="s">
        <v>61</v>
      </c>
      <c r="H396" s="1" t="s">
        <v>67</v>
      </c>
      <c r="I396" s="1" t="s">
        <v>63</v>
      </c>
      <c r="J396" s="1" t="s">
        <v>69</v>
      </c>
      <c r="K396" s="1">
        <v>0</v>
      </c>
      <c r="L396" s="6">
        <v>228.50312946</v>
      </c>
    </row>
    <row r="397" spans="2:12" x14ac:dyDescent="0.25">
      <c r="B397" s="5">
        <v>6495</v>
      </c>
      <c r="C397" s="1" t="s">
        <v>68</v>
      </c>
      <c r="D397" s="1">
        <v>60</v>
      </c>
      <c r="E397" s="1">
        <v>60</v>
      </c>
      <c r="F397" s="1" t="s">
        <v>10</v>
      </c>
      <c r="G397" s="1" t="s">
        <v>61</v>
      </c>
      <c r="H397" s="1" t="s">
        <v>67</v>
      </c>
      <c r="I397" s="1" t="s">
        <v>63</v>
      </c>
      <c r="J397" s="1" t="s">
        <v>69</v>
      </c>
      <c r="K397" s="1">
        <v>0</v>
      </c>
      <c r="L397" s="6">
        <v>2398.25784105</v>
      </c>
    </row>
    <row r="398" spans="2:12" x14ac:dyDescent="0.25">
      <c r="B398" s="5">
        <v>6496</v>
      </c>
      <c r="C398" s="1" t="s">
        <v>65</v>
      </c>
      <c r="D398" s="1">
        <v>115</v>
      </c>
      <c r="E398" s="1">
        <v>115</v>
      </c>
      <c r="F398" s="1" t="s">
        <v>10</v>
      </c>
      <c r="G398" s="1" t="s">
        <v>61</v>
      </c>
      <c r="H398" s="1" t="s">
        <v>67</v>
      </c>
      <c r="I398" s="1" t="s">
        <v>63</v>
      </c>
      <c r="J398" s="1" t="s">
        <v>66</v>
      </c>
      <c r="K398" s="1">
        <v>0</v>
      </c>
      <c r="L398" s="6">
        <v>206.83597005999999</v>
      </c>
    </row>
    <row r="399" spans="2:12" x14ac:dyDescent="0.25">
      <c r="B399" s="5">
        <v>6497</v>
      </c>
      <c r="C399" s="1" t="s">
        <v>60</v>
      </c>
      <c r="D399" s="1">
        <v>230</v>
      </c>
      <c r="E399" s="1">
        <v>230</v>
      </c>
      <c r="F399" s="1" t="s">
        <v>10</v>
      </c>
      <c r="G399" s="1" t="s">
        <v>61</v>
      </c>
      <c r="H399" s="1" t="s">
        <v>67</v>
      </c>
      <c r="I399" s="1" t="s">
        <v>63</v>
      </c>
      <c r="J399" s="1" t="s">
        <v>64</v>
      </c>
      <c r="K399" s="1">
        <v>0</v>
      </c>
      <c r="L399" s="6">
        <v>213.66284551000001</v>
      </c>
    </row>
    <row r="400" spans="2:12" x14ac:dyDescent="0.25">
      <c r="B400" s="5">
        <v>6498</v>
      </c>
      <c r="C400" s="1" t="s">
        <v>68</v>
      </c>
      <c r="D400" s="1">
        <v>60</v>
      </c>
      <c r="E400" s="1">
        <v>60</v>
      </c>
      <c r="F400" s="1" t="s">
        <v>10</v>
      </c>
      <c r="G400" s="1" t="s">
        <v>61</v>
      </c>
      <c r="H400" s="1" t="s">
        <v>67</v>
      </c>
      <c r="I400" s="1" t="s">
        <v>63</v>
      </c>
      <c r="J400" s="1" t="s">
        <v>69</v>
      </c>
      <c r="K400" s="1">
        <v>2</v>
      </c>
      <c r="L400" s="6">
        <v>8848.97827134</v>
      </c>
    </row>
    <row r="401" spans="2:12" x14ac:dyDescent="0.25">
      <c r="B401" s="5">
        <v>6499</v>
      </c>
      <c r="C401" s="1" t="s">
        <v>68</v>
      </c>
      <c r="D401" s="1">
        <v>60</v>
      </c>
      <c r="E401" s="1">
        <v>60</v>
      </c>
      <c r="F401" s="1" t="s">
        <v>10</v>
      </c>
      <c r="G401" s="1" t="s">
        <v>61</v>
      </c>
      <c r="H401" s="1" t="s">
        <v>67</v>
      </c>
      <c r="I401" s="1" t="s">
        <v>63</v>
      </c>
      <c r="J401" s="1" t="s">
        <v>69</v>
      </c>
      <c r="K401" s="1">
        <v>0</v>
      </c>
      <c r="L401" s="6">
        <v>1598.30484028</v>
      </c>
    </row>
    <row r="402" spans="2:12" x14ac:dyDescent="0.25">
      <c r="B402" s="5">
        <v>6500</v>
      </c>
      <c r="C402" s="1" t="s">
        <v>68</v>
      </c>
      <c r="D402" s="1">
        <v>60</v>
      </c>
      <c r="E402" s="1">
        <v>60</v>
      </c>
      <c r="F402" s="1" t="s">
        <v>10</v>
      </c>
      <c r="G402" s="1" t="s">
        <v>61</v>
      </c>
      <c r="H402" s="1" t="s">
        <v>67</v>
      </c>
      <c r="I402" s="1" t="s">
        <v>63</v>
      </c>
      <c r="J402" s="1" t="s">
        <v>69</v>
      </c>
      <c r="K402" s="1">
        <v>0</v>
      </c>
      <c r="L402" s="6">
        <v>176.51962451</v>
      </c>
    </row>
    <row r="403" spans="2:12" x14ac:dyDescent="0.25">
      <c r="B403" s="5">
        <v>6501</v>
      </c>
      <c r="C403" s="1" t="s">
        <v>68</v>
      </c>
      <c r="D403" s="1">
        <v>60</v>
      </c>
      <c r="E403" s="1">
        <v>60</v>
      </c>
      <c r="F403" s="1" t="s">
        <v>10</v>
      </c>
      <c r="G403" s="1" t="s">
        <v>61</v>
      </c>
      <c r="H403" s="1" t="s">
        <v>67</v>
      </c>
      <c r="I403" s="1" t="s">
        <v>63</v>
      </c>
      <c r="J403" s="1" t="s">
        <v>69</v>
      </c>
      <c r="K403" s="1">
        <v>0</v>
      </c>
      <c r="L403" s="6">
        <v>1623.77432385</v>
      </c>
    </row>
    <row r="404" spans="2:12" x14ac:dyDescent="0.25">
      <c r="B404" s="5">
        <v>6502</v>
      </c>
      <c r="C404" s="1" t="s">
        <v>68</v>
      </c>
      <c r="D404" s="1">
        <v>60</v>
      </c>
      <c r="E404" s="1">
        <v>60</v>
      </c>
      <c r="F404" s="1" t="s">
        <v>10</v>
      </c>
      <c r="G404" s="1" t="s">
        <v>61</v>
      </c>
      <c r="H404" s="1" t="s">
        <v>67</v>
      </c>
      <c r="I404" s="1" t="s">
        <v>63</v>
      </c>
      <c r="J404" s="1" t="s">
        <v>69</v>
      </c>
      <c r="K404" s="1">
        <v>0</v>
      </c>
      <c r="L404" s="6">
        <v>141.30128661000001</v>
      </c>
    </row>
    <row r="405" spans="2:12" x14ac:dyDescent="0.25">
      <c r="B405" s="5">
        <v>6503</v>
      </c>
      <c r="C405" s="1" t="s">
        <v>68</v>
      </c>
      <c r="D405" s="1">
        <v>60</v>
      </c>
      <c r="E405" s="1">
        <v>60</v>
      </c>
      <c r="F405" s="1" t="s">
        <v>10</v>
      </c>
      <c r="G405" s="1" t="s">
        <v>61</v>
      </c>
      <c r="H405" s="1" t="s">
        <v>67</v>
      </c>
      <c r="I405" s="1" t="s">
        <v>63</v>
      </c>
      <c r="J405" s="1" t="s">
        <v>69</v>
      </c>
      <c r="K405" s="1">
        <v>1</v>
      </c>
      <c r="L405" s="6">
        <v>3771.7925314899999</v>
      </c>
    </row>
    <row r="406" spans="2:12" x14ac:dyDescent="0.25">
      <c r="B406" s="5">
        <v>6504</v>
      </c>
      <c r="C406" s="1" t="s">
        <v>60</v>
      </c>
      <c r="D406" s="1">
        <v>230</v>
      </c>
      <c r="E406" s="1">
        <v>230</v>
      </c>
      <c r="F406" s="1" t="s">
        <v>10</v>
      </c>
      <c r="G406" s="1" t="s">
        <v>61</v>
      </c>
      <c r="H406" s="1" t="s">
        <v>67</v>
      </c>
      <c r="I406" s="1" t="s">
        <v>63</v>
      </c>
      <c r="J406" s="1" t="s">
        <v>64</v>
      </c>
      <c r="K406" s="1">
        <v>0</v>
      </c>
      <c r="L406" s="6">
        <v>1809.0472896900001</v>
      </c>
    </row>
    <row r="407" spans="2:12" x14ac:dyDescent="0.25">
      <c r="B407" s="5">
        <v>6505</v>
      </c>
      <c r="C407" s="1" t="s">
        <v>68</v>
      </c>
      <c r="D407" s="1">
        <v>60</v>
      </c>
      <c r="E407" s="1">
        <v>60</v>
      </c>
      <c r="F407" s="1" t="s">
        <v>10</v>
      </c>
      <c r="G407" s="1" t="s">
        <v>61</v>
      </c>
      <c r="H407" s="1" t="s">
        <v>67</v>
      </c>
      <c r="I407" s="1" t="s">
        <v>63</v>
      </c>
      <c r="J407" s="1" t="s">
        <v>69</v>
      </c>
      <c r="K407" s="1">
        <v>1</v>
      </c>
      <c r="L407" s="6">
        <v>2943.55805581</v>
      </c>
    </row>
    <row r="408" spans="2:12" x14ac:dyDescent="0.25">
      <c r="B408" s="5">
        <v>6506</v>
      </c>
      <c r="C408" s="1" t="s">
        <v>68</v>
      </c>
      <c r="D408" s="1">
        <v>60</v>
      </c>
      <c r="E408" s="1">
        <v>60</v>
      </c>
      <c r="F408" s="1" t="s">
        <v>10</v>
      </c>
      <c r="G408" s="1" t="s">
        <v>61</v>
      </c>
      <c r="H408" s="1" t="s">
        <v>62</v>
      </c>
      <c r="I408" s="1" t="s">
        <v>63</v>
      </c>
      <c r="J408" s="1" t="s">
        <v>69</v>
      </c>
      <c r="K408" s="1">
        <v>1</v>
      </c>
      <c r="L408" s="6">
        <v>6305.8903067800002</v>
      </c>
    </row>
    <row r="409" spans="2:12" x14ac:dyDescent="0.25">
      <c r="B409" s="5">
        <v>6507</v>
      </c>
      <c r="C409" s="1" t="s">
        <v>68</v>
      </c>
      <c r="D409" s="1">
        <v>60</v>
      </c>
      <c r="E409" s="1">
        <v>60</v>
      </c>
      <c r="F409" s="1" t="s">
        <v>10</v>
      </c>
      <c r="G409" s="1" t="s">
        <v>61</v>
      </c>
      <c r="H409" s="1" t="s">
        <v>67</v>
      </c>
      <c r="I409" s="1" t="s">
        <v>63</v>
      </c>
      <c r="J409" s="1" t="s">
        <v>69</v>
      </c>
      <c r="K409" s="1">
        <v>2</v>
      </c>
      <c r="L409" s="6">
        <v>8986.5587482999999</v>
      </c>
    </row>
    <row r="410" spans="2:12" x14ac:dyDescent="0.25">
      <c r="B410" s="5">
        <v>6508</v>
      </c>
      <c r="C410" s="1" t="s">
        <v>68</v>
      </c>
      <c r="D410" s="1">
        <v>60</v>
      </c>
      <c r="E410" s="1">
        <v>60</v>
      </c>
      <c r="F410" s="1" t="s">
        <v>10</v>
      </c>
      <c r="G410" s="1" t="s">
        <v>61</v>
      </c>
      <c r="H410" s="1" t="s">
        <v>62</v>
      </c>
      <c r="I410" s="1" t="s">
        <v>63</v>
      </c>
      <c r="J410" s="1" t="s">
        <v>69</v>
      </c>
      <c r="K410" s="1">
        <v>1</v>
      </c>
      <c r="L410" s="6">
        <v>5928.2916259699996</v>
      </c>
    </row>
    <row r="411" spans="2:12" x14ac:dyDescent="0.25">
      <c r="B411" s="5">
        <v>6509</v>
      </c>
      <c r="C411" s="1" t="s">
        <v>68</v>
      </c>
      <c r="D411" s="1">
        <v>60</v>
      </c>
      <c r="E411" s="1">
        <v>60</v>
      </c>
      <c r="F411" s="1" t="s">
        <v>10</v>
      </c>
      <c r="G411" s="1" t="s">
        <v>61</v>
      </c>
      <c r="H411" s="1" t="s">
        <v>67</v>
      </c>
      <c r="I411" s="1" t="s">
        <v>63</v>
      </c>
      <c r="J411" s="1" t="s">
        <v>69</v>
      </c>
      <c r="K411" s="1">
        <v>1</v>
      </c>
      <c r="L411" s="6">
        <v>5810.15752522</v>
      </c>
    </row>
    <row r="412" spans="2:12" x14ac:dyDescent="0.25">
      <c r="B412" s="5">
        <v>6510</v>
      </c>
      <c r="C412" s="1" t="s">
        <v>68</v>
      </c>
      <c r="D412" s="1">
        <v>60</v>
      </c>
      <c r="E412" s="1">
        <v>60</v>
      </c>
      <c r="F412" s="1" t="s">
        <v>10</v>
      </c>
      <c r="G412" s="1" t="s">
        <v>61</v>
      </c>
      <c r="H412" s="1" t="s">
        <v>67</v>
      </c>
      <c r="I412" s="1" t="s">
        <v>63</v>
      </c>
      <c r="J412" s="1" t="s">
        <v>69</v>
      </c>
      <c r="K412" s="1">
        <v>1</v>
      </c>
      <c r="L412" s="6">
        <v>5163.6484494400001</v>
      </c>
    </row>
    <row r="413" spans="2:12" x14ac:dyDescent="0.25">
      <c r="B413" s="5">
        <v>6511</v>
      </c>
      <c r="C413" s="1" t="s">
        <v>60</v>
      </c>
      <c r="D413" s="1">
        <v>230</v>
      </c>
      <c r="E413" s="1">
        <v>230</v>
      </c>
      <c r="F413" s="1" t="s">
        <v>10</v>
      </c>
      <c r="G413" s="1" t="s">
        <v>61</v>
      </c>
      <c r="H413" s="1" t="s">
        <v>62</v>
      </c>
      <c r="I413" s="1" t="s">
        <v>63</v>
      </c>
      <c r="J413" s="1" t="s">
        <v>64</v>
      </c>
      <c r="K413" s="1">
        <v>9</v>
      </c>
      <c r="L413" s="6">
        <v>45321.308960169998</v>
      </c>
    </row>
    <row r="414" spans="2:12" x14ac:dyDescent="0.25">
      <c r="B414" s="5">
        <v>6512</v>
      </c>
      <c r="C414" s="1" t="s">
        <v>68</v>
      </c>
      <c r="D414" s="1">
        <v>60</v>
      </c>
      <c r="E414" s="1">
        <v>60</v>
      </c>
      <c r="F414" s="1" t="s">
        <v>10</v>
      </c>
      <c r="G414" s="1" t="s">
        <v>61</v>
      </c>
      <c r="H414" s="1" t="s">
        <v>67</v>
      </c>
      <c r="I414" s="1" t="s">
        <v>63</v>
      </c>
      <c r="J414" s="1" t="s">
        <v>69</v>
      </c>
      <c r="K414" s="1">
        <v>0</v>
      </c>
      <c r="L414" s="6">
        <v>1076.97945299</v>
      </c>
    </row>
    <row r="415" spans="2:12" x14ac:dyDescent="0.25">
      <c r="B415" s="5">
        <v>6513</v>
      </c>
      <c r="C415" s="1" t="s">
        <v>68</v>
      </c>
      <c r="D415" s="1">
        <v>60</v>
      </c>
      <c r="E415" s="1">
        <v>60</v>
      </c>
      <c r="F415" s="1" t="s">
        <v>10</v>
      </c>
      <c r="G415" s="1" t="s">
        <v>61</v>
      </c>
      <c r="H415" s="1" t="s">
        <v>67</v>
      </c>
      <c r="I415" s="1" t="s">
        <v>63</v>
      </c>
      <c r="J415" s="1" t="s">
        <v>69</v>
      </c>
      <c r="K415" s="1">
        <v>1</v>
      </c>
      <c r="L415" s="6">
        <v>5524.9233652399998</v>
      </c>
    </row>
    <row r="416" spans="2:12" x14ac:dyDescent="0.25">
      <c r="B416" s="5">
        <v>6514</v>
      </c>
      <c r="C416" s="1" t="s">
        <v>68</v>
      </c>
      <c r="D416" s="1">
        <v>60</v>
      </c>
      <c r="E416" s="1">
        <v>60</v>
      </c>
      <c r="F416" s="1" t="s">
        <v>10</v>
      </c>
      <c r="G416" s="1" t="s">
        <v>61</v>
      </c>
      <c r="H416" s="1" t="s">
        <v>62</v>
      </c>
      <c r="I416" s="1" t="s">
        <v>63</v>
      </c>
      <c r="J416" s="1" t="s">
        <v>69</v>
      </c>
      <c r="K416" s="1">
        <v>1</v>
      </c>
      <c r="L416" s="6">
        <v>5677.9961078200004</v>
      </c>
    </row>
    <row r="417" spans="2:12" x14ac:dyDescent="0.25">
      <c r="B417" s="5">
        <v>6515</v>
      </c>
      <c r="C417" s="1" t="s">
        <v>68</v>
      </c>
      <c r="D417" s="1">
        <v>60</v>
      </c>
      <c r="E417" s="1">
        <v>60</v>
      </c>
      <c r="F417" s="1" t="s">
        <v>10</v>
      </c>
      <c r="G417" s="1" t="s">
        <v>61</v>
      </c>
      <c r="H417" s="1" t="s">
        <v>62</v>
      </c>
      <c r="I417" s="1" t="s">
        <v>63</v>
      </c>
      <c r="J417" s="1" t="s">
        <v>69</v>
      </c>
      <c r="K417" s="1">
        <v>2</v>
      </c>
      <c r="L417" s="6">
        <v>9604.5079402600004</v>
      </c>
    </row>
    <row r="418" spans="2:12" x14ac:dyDescent="0.25">
      <c r="B418" s="5">
        <v>6516</v>
      </c>
      <c r="C418" s="1" t="s">
        <v>68</v>
      </c>
      <c r="D418" s="1">
        <v>60</v>
      </c>
      <c r="E418" s="1">
        <v>60</v>
      </c>
      <c r="F418" s="1" t="s">
        <v>10</v>
      </c>
      <c r="G418" s="1" t="s">
        <v>61</v>
      </c>
      <c r="H418" s="1" t="s">
        <v>67</v>
      </c>
      <c r="I418" s="1" t="s">
        <v>63</v>
      </c>
      <c r="J418" s="1" t="s">
        <v>69</v>
      </c>
      <c r="K418" s="1">
        <v>3</v>
      </c>
      <c r="L418" s="6">
        <v>17593.004486180002</v>
      </c>
    </row>
    <row r="419" spans="2:12" x14ac:dyDescent="0.25">
      <c r="B419" s="5">
        <v>6517</v>
      </c>
      <c r="C419" s="1" t="s">
        <v>68</v>
      </c>
      <c r="D419" s="1">
        <v>60</v>
      </c>
      <c r="E419" s="1">
        <v>60</v>
      </c>
      <c r="F419" s="1" t="s">
        <v>10</v>
      </c>
      <c r="G419" s="1" t="s">
        <v>61</v>
      </c>
      <c r="H419" s="1" t="s">
        <v>62</v>
      </c>
      <c r="I419" s="1" t="s">
        <v>63</v>
      </c>
      <c r="J419" s="1" t="s">
        <v>69</v>
      </c>
      <c r="K419" s="1">
        <v>2</v>
      </c>
      <c r="L419" s="6">
        <v>10350.293403559999</v>
      </c>
    </row>
    <row r="420" spans="2:12" x14ac:dyDescent="0.25">
      <c r="B420" s="5">
        <v>6518</v>
      </c>
      <c r="C420" s="1" t="s">
        <v>68</v>
      </c>
      <c r="D420" s="1">
        <v>60</v>
      </c>
      <c r="E420" s="1">
        <v>60</v>
      </c>
      <c r="F420" s="1" t="s">
        <v>10</v>
      </c>
      <c r="G420" s="1" t="s">
        <v>61</v>
      </c>
      <c r="H420" s="1" t="s">
        <v>67</v>
      </c>
      <c r="I420" s="1" t="s">
        <v>63</v>
      </c>
      <c r="J420" s="1" t="s">
        <v>69</v>
      </c>
      <c r="K420" s="1">
        <v>2</v>
      </c>
      <c r="L420" s="6">
        <v>10770.98171093</v>
      </c>
    </row>
    <row r="421" spans="2:12" x14ac:dyDescent="0.25">
      <c r="B421" s="5">
        <v>6519</v>
      </c>
      <c r="C421" s="1" t="s">
        <v>68</v>
      </c>
      <c r="D421" s="1">
        <v>60</v>
      </c>
      <c r="E421" s="1">
        <v>60</v>
      </c>
      <c r="F421" s="1" t="s">
        <v>10</v>
      </c>
      <c r="G421" s="1" t="s">
        <v>61</v>
      </c>
      <c r="H421" s="1" t="s">
        <v>67</v>
      </c>
      <c r="I421" s="1" t="s">
        <v>63</v>
      </c>
      <c r="J421" s="1" t="s">
        <v>69</v>
      </c>
      <c r="K421" s="1">
        <v>1</v>
      </c>
      <c r="L421" s="6">
        <v>7648.9292158300004</v>
      </c>
    </row>
    <row r="422" spans="2:12" x14ac:dyDescent="0.25">
      <c r="B422" s="5">
        <v>6520</v>
      </c>
      <c r="C422" s="1" t="s">
        <v>68</v>
      </c>
      <c r="D422" s="1">
        <v>60</v>
      </c>
      <c r="E422" s="1">
        <v>60</v>
      </c>
      <c r="F422" s="1" t="s">
        <v>10</v>
      </c>
      <c r="G422" s="1" t="s">
        <v>61</v>
      </c>
      <c r="H422" s="1" t="s">
        <v>67</v>
      </c>
      <c r="I422" s="1" t="s">
        <v>63</v>
      </c>
      <c r="J422" s="1" t="s">
        <v>69</v>
      </c>
      <c r="K422" s="1">
        <v>1</v>
      </c>
      <c r="L422" s="6">
        <v>7667.5538554000004</v>
      </c>
    </row>
    <row r="423" spans="2:12" x14ac:dyDescent="0.25">
      <c r="B423" s="5">
        <v>6521</v>
      </c>
      <c r="C423" s="1" t="s">
        <v>68</v>
      </c>
      <c r="D423" s="1">
        <v>60</v>
      </c>
      <c r="E423" s="1">
        <v>60</v>
      </c>
      <c r="F423" s="1" t="s">
        <v>10</v>
      </c>
      <c r="G423" s="1" t="s">
        <v>61</v>
      </c>
      <c r="H423" s="1" t="s">
        <v>67</v>
      </c>
      <c r="I423" s="1" t="s">
        <v>63</v>
      </c>
      <c r="J423" s="1" t="s">
        <v>69</v>
      </c>
      <c r="K423" s="1">
        <v>2</v>
      </c>
      <c r="L423" s="6">
        <v>10861.861067669999</v>
      </c>
    </row>
    <row r="424" spans="2:12" x14ac:dyDescent="0.25">
      <c r="B424" s="5">
        <v>6522</v>
      </c>
      <c r="C424" s="1" t="s">
        <v>68</v>
      </c>
      <c r="D424" s="1">
        <v>60</v>
      </c>
      <c r="E424" s="1">
        <v>60</v>
      </c>
      <c r="F424" s="1" t="s">
        <v>10</v>
      </c>
      <c r="G424" s="1" t="s">
        <v>61</v>
      </c>
      <c r="H424" s="1" t="s">
        <v>67</v>
      </c>
      <c r="I424" s="1" t="s">
        <v>63</v>
      </c>
      <c r="J424" s="1" t="s">
        <v>69</v>
      </c>
      <c r="K424" s="1">
        <v>1</v>
      </c>
      <c r="L424" s="6">
        <v>4737.0529646300001</v>
      </c>
    </row>
    <row r="425" spans="2:12" x14ac:dyDescent="0.25">
      <c r="B425" s="5">
        <v>6523</v>
      </c>
      <c r="C425" s="1" t="s">
        <v>68</v>
      </c>
      <c r="D425" s="1">
        <v>60</v>
      </c>
      <c r="E425" s="1">
        <v>60</v>
      </c>
      <c r="F425" s="1" t="s">
        <v>10</v>
      </c>
      <c r="G425" s="1" t="s">
        <v>61</v>
      </c>
      <c r="H425" s="1" t="s">
        <v>62</v>
      </c>
      <c r="I425" s="1" t="s">
        <v>63</v>
      </c>
      <c r="J425" s="1" t="s">
        <v>69</v>
      </c>
      <c r="K425" s="1">
        <v>1</v>
      </c>
      <c r="L425" s="6">
        <v>3589.93223463</v>
      </c>
    </row>
    <row r="426" spans="2:12" x14ac:dyDescent="0.25">
      <c r="B426" s="5">
        <v>6524</v>
      </c>
      <c r="C426" s="1" t="s">
        <v>68</v>
      </c>
      <c r="D426" s="1">
        <v>60</v>
      </c>
      <c r="E426" s="1">
        <v>60</v>
      </c>
      <c r="F426" s="1" t="s">
        <v>10</v>
      </c>
      <c r="G426" s="1" t="s">
        <v>61</v>
      </c>
      <c r="H426" s="1" t="s">
        <v>67</v>
      </c>
      <c r="I426" s="1" t="s">
        <v>63</v>
      </c>
      <c r="J426" s="1" t="s">
        <v>69</v>
      </c>
      <c r="K426" s="1">
        <v>1</v>
      </c>
      <c r="L426" s="6">
        <v>7308.5622908699997</v>
      </c>
    </row>
    <row r="427" spans="2:12" x14ac:dyDescent="0.25">
      <c r="B427" s="5">
        <v>6525</v>
      </c>
      <c r="C427" s="1" t="s">
        <v>68</v>
      </c>
      <c r="D427" s="1">
        <v>60</v>
      </c>
      <c r="E427" s="1">
        <v>60</v>
      </c>
      <c r="F427" s="1" t="s">
        <v>10</v>
      </c>
      <c r="G427" s="1" t="s">
        <v>61</v>
      </c>
      <c r="H427" s="1" t="s">
        <v>67</v>
      </c>
      <c r="I427" s="1" t="s">
        <v>63</v>
      </c>
      <c r="J427" s="1" t="s">
        <v>69</v>
      </c>
      <c r="K427" s="1">
        <v>0</v>
      </c>
      <c r="L427" s="6">
        <v>633.72927045999995</v>
      </c>
    </row>
    <row r="428" spans="2:12" x14ac:dyDescent="0.25">
      <c r="B428" s="5">
        <v>6526</v>
      </c>
      <c r="C428" s="1" t="s">
        <v>68</v>
      </c>
      <c r="D428" s="1">
        <v>60</v>
      </c>
      <c r="E428" s="1">
        <v>60</v>
      </c>
      <c r="F428" s="1" t="s">
        <v>10</v>
      </c>
      <c r="G428" s="1" t="s">
        <v>61</v>
      </c>
      <c r="H428" s="1" t="s">
        <v>67</v>
      </c>
      <c r="I428" s="1" t="s">
        <v>63</v>
      </c>
      <c r="J428" s="1" t="s">
        <v>69</v>
      </c>
      <c r="K428" s="1">
        <v>1</v>
      </c>
      <c r="L428" s="6">
        <v>5913.02417221</v>
      </c>
    </row>
    <row r="429" spans="2:12" x14ac:dyDescent="0.25">
      <c r="B429" s="5">
        <v>6527</v>
      </c>
      <c r="C429" s="1" t="s">
        <v>68</v>
      </c>
      <c r="D429" s="1">
        <v>60</v>
      </c>
      <c r="E429" s="1">
        <v>60</v>
      </c>
      <c r="F429" s="1" t="s">
        <v>10</v>
      </c>
      <c r="G429" s="1" t="s">
        <v>61</v>
      </c>
      <c r="H429" s="1" t="s">
        <v>67</v>
      </c>
      <c r="I429" s="1" t="s">
        <v>63</v>
      </c>
      <c r="J429" s="1" t="s">
        <v>69</v>
      </c>
      <c r="K429" s="1">
        <v>1</v>
      </c>
      <c r="L429" s="6">
        <v>6771.8536729799998</v>
      </c>
    </row>
    <row r="430" spans="2:12" x14ac:dyDescent="0.25">
      <c r="B430" s="5">
        <v>6528</v>
      </c>
      <c r="C430" s="1" t="s">
        <v>68</v>
      </c>
      <c r="D430" s="1">
        <v>60</v>
      </c>
      <c r="E430" s="1">
        <v>60</v>
      </c>
      <c r="F430" s="1" t="s">
        <v>10</v>
      </c>
      <c r="G430" s="1" t="s">
        <v>61</v>
      </c>
      <c r="H430" s="1" t="s">
        <v>67</v>
      </c>
      <c r="I430" s="1" t="s">
        <v>63</v>
      </c>
      <c r="J430" s="1" t="s">
        <v>69</v>
      </c>
      <c r="K430" s="1">
        <v>2</v>
      </c>
      <c r="L430" s="6">
        <v>9527.4752082199993</v>
      </c>
    </row>
    <row r="431" spans="2:12" x14ac:dyDescent="0.25">
      <c r="B431" s="5">
        <v>6529</v>
      </c>
      <c r="C431" s="1" t="s">
        <v>68</v>
      </c>
      <c r="D431" s="1">
        <v>60</v>
      </c>
      <c r="E431" s="1">
        <v>60</v>
      </c>
      <c r="F431" s="1" t="s">
        <v>10</v>
      </c>
      <c r="G431" s="1" t="s">
        <v>61</v>
      </c>
      <c r="H431" s="1" t="s">
        <v>67</v>
      </c>
      <c r="I431" s="1" t="s">
        <v>63</v>
      </c>
      <c r="J431" s="1" t="s">
        <v>69</v>
      </c>
      <c r="K431" s="1">
        <v>0</v>
      </c>
      <c r="L431" s="6">
        <v>896.54219182999998</v>
      </c>
    </row>
    <row r="432" spans="2:12" x14ac:dyDescent="0.25">
      <c r="B432" s="5">
        <v>6530</v>
      </c>
      <c r="C432" s="1" t="s">
        <v>68</v>
      </c>
      <c r="D432" s="1">
        <v>60</v>
      </c>
      <c r="E432" s="1">
        <v>60</v>
      </c>
      <c r="F432" s="1" t="s">
        <v>10</v>
      </c>
      <c r="G432" s="1" t="s">
        <v>61</v>
      </c>
      <c r="H432" s="1" t="s">
        <v>67</v>
      </c>
      <c r="I432" s="1" t="s">
        <v>63</v>
      </c>
      <c r="J432" s="1" t="s">
        <v>69</v>
      </c>
      <c r="K432" s="1">
        <v>1</v>
      </c>
      <c r="L432" s="6">
        <v>7683.4076589200004</v>
      </c>
    </row>
    <row r="433" spans="2:12" x14ac:dyDescent="0.25">
      <c r="B433" s="5">
        <v>6531</v>
      </c>
      <c r="C433" s="1" t="s">
        <v>68</v>
      </c>
      <c r="D433" s="1">
        <v>60</v>
      </c>
      <c r="E433" s="1">
        <v>60</v>
      </c>
      <c r="F433" s="1" t="s">
        <v>10</v>
      </c>
      <c r="G433" s="1" t="s">
        <v>61</v>
      </c>
      <c r="H433" s="1" t="s">
        <v>67</v>
      </c>
      <c r="I433" s="1" t="s">
        <v>63</v>
      </c>
      <c r="J433" s="1" t="s">
        <v>69</v>
      </c>
      <c r="K433" s="1">
        <v>1</v>
      </c>
      <c r="L433" s="6">
        <v>4616.70681676</v>
      </c>
    </row>
    <row r="434" spans="2:12" x14ac:dyDescent="0.25">
      <c r="B434" s="5">
        <v>6532</v>
      </c>
      <c r="C434" s="1" t="s">
        <v>68</v>
      </c>
      <c r="D434" s="1">
        <v>60</v>
      </c>
      <c r="E434" s="1">
        <v>60</v>
      </c>
      <c r="F434" s="1" t="s">
        <v>10</v>
      </c>
      <c r="G434" s="1" t="s">
        <v>61</v>
      </c>
      <c r="H434" s="1" t="s">
        <v>67</v>
      </c>
      <c r="I434" s="1" t="s">
        <v>63</v>
      </c>
      <c r="J434" s="1" t="s">
        <v>69</v>
      </c>
      <c r="K434" s="1">
        <v>3</v>
      </c>
      <c r="L434" s="6">
        <v>17459.156823730002</v>
      </c>
    </row>
    <row r="435" spans="2:12" x14ac:dyDescent="0.25">
      <c r="B435" s="5">
        <v>6533</v>
      </c>
      <c r="C435" s="1" t="s">
        <v>65</v>
      </c>
      <c r="D435" s="1">
        <v>115</v>
      </c>
      <c r="E435" s="1">
        <v>115</v>
      </c>
      <c r="F435" s="1" t="s">
        <v>10</v>
      </c>
      <c r="G435" s="1" t="s">
        <v>61</v>
      </c>
      <c r="H435" s="1" t="s">
        <v>62</v>
      </c>
      <c r="I435" s="1" t="s">
        <v>63</v>
      </c>
      <c r="J435" s="1" t="s">
        <v>66</v>
      </c>
      <c r="K435" s="1">
        <v>1</v>
      </c>
      <c r="L435" s="6">
        <v>5511.1401536399999</v>
      </c>
    </row>
    <row r="436" spans="2:12" x14ac:dyDescent="0.25">
      <c r="B436" s="5">
        <v>6534</v>
      </c>
      <c r="C436" s="1" t="s">
        <v>68</v>
      </c>
      <c r="D436" s="1">
        <v>60</v>
      </c>
      <c r="E436" s="1">
        <v>60</v>
      </c>
      <c r="F436" s="1" t="s">
        <v>10</v>
      </c>
      <c r="G436" s="1" t="s">
        <v>61</v>
      </c>
      <c r="H436" s="1" t="s">
        <v>67</v>
      </c>
      <c r="I436" s="1" t="s">
        <v>63</v>
      </c>
      <c r="J436" s="1" t="s">
        <v>69</v>
      </c>
      <c r="K436" s="1">
        <v>1</v>
      </c>
      <c r="L436" s="6">
        <v>6254.96027607</v>
      </c>
    </row>
    <row r="437" spans="2:12" x14ac:dyDescent="0.25">
      <c r="B437" s="5">
        <v>6535</v>
      </c>
      <c r="C437" s="1" t="s">
        <v>68</v>
      </c>
      <c r="D437" s="1">
        <v>60</v>
      </c>
      <c r="E437" s="1">
        <v>60</v>
      </c>
      <c r="F437" s="1" t="s">
        <v>10</v>
      </c>
      <c r="G437" s="1" t="s">
        <v>61</v>
      </c>
      <c r="H437" s="1" t="s">
        <v>67</v>
      </c>
      <c r="I437" s="1" t="s">
        <v>63</v>
      </c>
      <c r="J437" s="1" t="s">
        <v>69</v>
      </c>
      <c r="K437" s="1">
        <v>1</v>
      </c>
      <c r="L437" s="6">
        <v>5267.03234617</v>
      </c>
    </row>
    <row r="438" spans="2:12" x14ac:dyDescent="0.25">
      <c r="B438" s="5">
        <v>6536</v>
      </c>
      <c r="C438" s="1" t="s">
        <v>68</v>
      </c>
      <c r="D438" s="1">
        <v>60</v>
      </c>
      <c r="E438" s="1">
        <v>60</v>
      </c>
      <c r="F438" s="1" t="s">
        <v>10</v>
      </c>
      <c r="G438" s="1" t="s">
        <v>61</v>
      </c>
      <c r="H438" s="1" t="s">
        <v>67</v>
      </c>
      <c r="I438" s="1" t="s">
        <v>63</v>
      </c>
      <c r="J438" s="1" t="s">
        <v>69</v>
      </c>
      <c r="K438" s="1">
        <v>2</v>
      </c>
      <c r="L438" s="6">
        <v>8049.59259802</v>
      </c>
    </row>
    <row r="439" spans="2:12" x14ac:dyDescent="0.25">
      <c r="B439" s="5">
        <v>6537</v>
      </c>
      <c r="C439" s="1" t="s">
        <v>68</v>
      </c>
      <c r="D439" s="1">
        <v>60</v>
      </c>
      <c r="E439" s="1">
        <v>60</v>
      </c>
      <c r="F439" s="1" t="s">
        <v>10</v>
      </c>
      <c r="G439" s="1" t="s">
        <v>61</v>
      </c>
      <c r="H439" s="1" t="s">
        <v>67</v>
      </c>
      <c r="I439" s="1" t="s">
        <v>63</v>
      </c>
      <c r="J439" s="1" t="s">
        <v>69</v>
      </c>
      <c r="K439" s="1">
        <v>1</v>
      </c>
      <c r="L439" s="6">
        <v>5880.5844158500004</v>
      </c>
    </row>
    <row r="440" spans="2:12" x14ac:dyDescent="0.25">
      <c r="B440" s="5">
        <v>6538</v>
      </c>
      <c r="C440" s="1" t="s">
        <v>68</v>
      </c>
      <c r="D440" s="1">
        <v>60</v>
      </c>
      <c r="E440" s="1">
        <v>60</v>
      </c>
      <c r="F440" s="1" t="s">
        <v>10</v>
      </c>
      <c r="G440" s="1" t="s">
        <v>61</v>
      </c>
      <c r="H440" s="1" t="s">
        <v>67</v>
      </c>
      <c r="I440" s="1" t="s">
        <v>63</v>
      </c>
      <c r="J440" s="1" t="s">
        <v>69</v>
      </c>
      <c r="K440" s="1">
        <v>1</v>
      </c>
      <c r="L440" s="6">
        <v>3030.5571383000001</v>
      </c>
    </row>
    <row r="441" spans="2:12" x14ac:dyDescent="0.25">
      <c r="B441" s="5">
        <v>6539</v>
      </c>
      <c r="C441" s="1" t="s">
        <v>68</v>
      </c>
      <c r="D441" s="1">
        <v>60</v>
      </c>
      <c r="E441" s="1">
        <v>60</v>
      </c>
      <c r="F441" s="1" t="s">
        <v>10</v>
      </c>
      <c r="G441" s="1" t="s">
        <v>61</v>
      </c>
      <c r="H441" s="1" t="s">
        <v>67</v>
      </c>
      <c r="I441" s="1" t="s">
        <v>63</v>
      </c>
      <c r="J441" s="1" t="s">
        <v>69</v>
      </c>
      <c r="K441" s="1">
        <v>3</v>
      </c>
      <c r="L441" s="6">
        <v>14701.25022896</v>
      </c>
    </row>
    <row r="442" spans="2:12" x14ac:dyDescent="0.25">
      <c r="B442" s="5">
        <v>6540</v>
      </c>
      <c r="C442" s="1" t="s">
        <v>60</v>
      </c>
      <c r="D442" s="1">
        <v>230</v>
      </c>
      <c r="E442" s="1">
        <v>230</v>
      </c>
      <c r="F442" s="1" t="s">
        <v>10</v>
      </c>
      <c r="G442" s="1" t="s">
        <v>61</v>
      </c>
      <c r="H442" s="1" t="s">
        <v>67</v>
      </c>
      <c r="I442" s="1" t="s">
        <v>63</v>
      </c>
      <c r="J442" s="1" t="s">
        <v>64</v>
      </c>
      <c r="K442" s="1">
        <v>1</v>
      </c>
      <c r="L442" s="6">
        <v>2932.41287711</v>
      </c>
    </row>
    <row r="443" spans="2:12" x14ac:dyDescent="0.25">
      <c r="B443" s="5">
        <v>6541</v>
      </c>
      <c r="C443" s="1" t="s">
        <v>60</v>
      </c>
      <c r="D443" s="1">
        <v>230</v>
      </c>
      <c r="E443" s="1">
        <v>230</v>
      </c>
      <c r="F443" s="1" t="s">
        <v>10</v>
      </c>
      <c r="G443" s="1" t="s">
        <v>61</v>
      </c>
      <c r="H443" s="1" t="s">
        <v>62</v>
      </c>
      <c r="I443" s="1" t="s">
        <v>63</v>
      </c>
      <c r="J443" s="1" t="s">
        <v>64</v>
      </c>
      <c r="K443" s="1">
        <v>1</v>
      </c>
      <c r="L443" s="6">
        <v>2780.8829462100002</v>
      </c>
    </row>
    <row r="444" spans="2:12" ht="15.75" thickBot="1" x14ac:dyDescent="0.3">
      <c r="B444" s="7">
        <v>6542</v>
      </c>
      <c r="C444" s="8" t="s">
        <v>68</v>
      </c>
      <c r="D444" s="8">
        <v>60</v>
      </c>
      <c r="E444" s="8">
        <v>60</v>
      </c>
      <c r="F444" s="8" t="s">
        <v>10</v>
      </c>
      <c r="G444" s="8" t="s">
        <v>61</v>
      </c>
      <c r="H444" s="8" t="s">
        <v>67</v>
      </c>
      <c r="I444" s="8" t="s">
        <v>63</v>
      </c>
      <c r="J444" s="8" t="s">
        <v>69</v>
      </c>
      <c r="K444" s="8">
        <v>1</v>
      </c>
      <c r="L444" s="9">
        <v>4372.5468517099998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58D01-DACC-4F72-8299-83647B566440}">
  <sheetPr codeName="Sheet8">
    <tabColor theme="4"/>
  </sheetPr>
  <dimension ref="B2:F5"/>
  <sheetViews>
    <sheetView workbookViewId="0">
      <selection activeCell="C10" sqref="C10"/>
    </sheetView>
  </sheetViews>
  <sheetFormatPr defaultRowHeight="15" x14ac:dyDescent="0.25"/>
  <cols>
    <col min="1" max="1" width="2.77734375" customWidth="1"/>
    <col min="2" max="2" width="11.109375" bestFit="1" customWidth="1"/>
    <col min="3" max="4" width="7.77734375" customWidth="1"/>
    <col min="5" max="5" width="2.77734375" customWidth="1"/>
  </cols>
  <sheetData>
    <row r="2" spans="2:6" ht="15.75" thickBot="1" x14ac:dyDescent="0.3">
      <c r="B2" s="38" t="s">
        <v>81</v>
      </c>
      <c r="F2" s="38" t="s">
        <v>82</v>
      </c>
    </row>
    <row r="3" spans="2:6" ht="15.75" thickBot="1" x14ac:dyDescent="0.3">
      <c r="B3" s="52" t="s">
        <v>38</v>
      </c>
      <c r="C3" s="53" t="s">
        <v>11</v>
      </c>
      <c r="D3" s="54" t="s">
        <v>10</v>
      </c>
    </row>
    <row r="4" spans="2:6" x14ac:dyDescent="0.25">
      <c r="B4" s="2" t="s">
        <v>75</v>
      </c>
      <c r="C4" s="55">
        <f>'Table 2'!$C$4/'Figure 9'!C4</f>
        <v>297.84468753384601</v>
      </c>
      <c r="D4" s="39">
        <f>'Table 2'!$C$5/'Figure 9'!D4</f>
        <v>833.98245102142721</v>
      </c>
    </row>
    <row r="5" spans="2:6" ht="15.75" thickBot="1" x14ac:dyDescent="0.3">
      <c r="B5" s="7" t="s">
        <v>76</v>
      </c>
      <c r="C5" s="56">
        <f>'Table 2'!$C$4/'Figure 9'!C5</f>
        <v>51.555572219982942</v>
      </c>
      <c r="D5" s="40">
        <f>'Table 2'!$C$5/'Figure 9'!D5</f>
        <v>59.732920878354825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1B3F7-D8F2-4FB2-9CB3-E0A3D9972D46}">
  <sheetPr codeName="Sheet9">
    <tabColor theme="4"/>
  </sheetPr>
  <dimension ref="B2:G82"/>
  <sheetViews>
    <sheetView workbookViewId="0">
      <selection activeCell="E11" sqref="E11"/>
    </sheetView>
  </sheetViews>
  <sheetFormatPr defaultRowHeight="15" x14ac:dyDescent="0.25"/>
  <cols>
    <col min="1" max="1" width="2.77734375" customWidth="1"/>
    <col min="2" max="2" width="11.33203125" bestFit="1" customWidth="1"/>
    <col min="3" max="3" width="15.77734375" bestFit="1" customWidth="1"/>
    <col min="4" max="4" width="12.77734375" bestFit="1" customWidth="1"/>
    <col min="5" max="5" width="15" bestFit="1" customWidth="1"/>
    <col min="6" max="6" width="2.77734375" customWidth="1"/>
  </cols>
  <sheetData>
    <row r="2" spans="2:7" ht="15.75" thickBot="1" x14ac:dyDescent="0.3">
      <c r="B2" s="38" t="s">
        <v>83</v>
      </c>
      <c r="G2" s="38" t="s">
        <v>91</v>
      </c>
    </row>
    <row r="3" spans="2:7" ht="15.75" thickBot="1" x14ac:dyDescent="0.3">
      <c r="B3" s="10" t="s">
        <v>38</v>
      </c>
      <c r="C3" s="11" t="s">
        <v>86</v>
      </c>
      <c r="D3" s="11" t="s">
        <v>84</v>
      </c>
      <c r="E3" s="12" t="s">
        <v>83</v>
      </c>
    </row>
    <row r="4" spans="2:7" x14ac:dyDescent="0.25">
      <c r="B4" s="2" t="s">
        <v>11</v>
      </c>
      <c r="C4" s="60">
        <f>D23*1000000000</f>
        <v>24419000000</v>
      </c>
      <c r="D4" s="41">
        <f>'Table 2'!C4</f>
        <v>5500000</v>
      </c>
      <c r="E4" s="61">
        <f>C4/D4</f>
        <v>4439.818181818182</v>
      </c>
    </row>
    <row r="5" spans="2:7" ht="15.75" thickBot="1" x14ac:dyDescent="0.3">
      <c r="B5" s="7" t="s">
        <v>10</v>
      </c>
      <c r="C5" s="62">
        <f>D82*1000000000</f>
        <v>2051000000.0000002</v>
      </c>
      <c r="D5" s="42">
        <f>'Table 2'!C5</f>
        <v>685495</v>
      </c>
      <c r="E5" s="63">
        <f>C5/D5</f>
        <v>2991.9984828481611</v>
      </c>
    </row>
    <row r="18" spans="2:6" s="68" customFormat="1" x14ac:dyDescent="0.25">
      <c r="B18" s="69" t="s">
        <v>117</v>
      </c>
    </row>
    <row r="20" spans="2:6" x14ac:dyDescent="0.25">
      <c r="B20" s="38" t="s">
        <v>90</v>
      </c>
    </row>
    <row r="21" spans="2:6" x14ac:dyDescent="0.25">
      <c r="B21" s="13" t="s">
        <v>12</v>
      </c>
      <c r="C21" s="32" t="s">
        <v>31</v>
      </c>
      <c r="F21" t="s">
        <v>15</v>
      </c>
    </row>
    <row r="22" spans="2:6" ht="15.75" thickBot="1" x14ac:dyDescent="0.3">
      <c r="B22" s="13"/>
      <c r="C22" s="32"/>
    </row>
    <row r="23" spans="2:6" ht="15.75" thickBot="1" x14ac:dyDescent="0.3">
      <c r="C23" s="58" t="s">
        <v>87</v>
      </c>
      <c r="D23" s="87">
        <f>D69+D46</f>
        <v>24.419</v>
      </c>
    </row>
    <row r="45" spans="3:4" ht="15.75" thickBot="1" x14ac:dyDescent="0.3"/>
    <row r="46" spans="3:4" ht="15.75" thickBot="1" x14ac:dyDescent="0.3">
      <c r="C46" s="58" t="s">
        <v>88</v>
      </c>
      <c r="D46" s="87">
        <v>17.811</v>
      </c>
    </row>
    <row r="68" spans="2:6" ht="15.75" thickBot="1" x14ac:dyDescent="0.3"/>
    <row r="69" spans="2:6" ht="15.75" thickBot="1" x14ac:dyDescent="0.3">
      <c r="C69" s="58" t="s">
        <v>89</v>
      </c>
      <c r="D69" s="87">
        <v>6.6079999999999997</v>
      </c>
    </row>
    <row r="70" spans="2:6" x14ac:dyDescent="0.25">
      <c r="D70" s="71"/>
    </row>
    <row r="71" spans="2:6" x14ac:dyDescent="0.25">
      <c r="B71" s="38" t="s">
        <v>85</v>
      </c>
    </row>
    <row r="72" spans="2:6" x14ac:dyDescent="0.25">
      <c r="B72" s="38" t="s">
        <v>12</v>
      </c>
      <c r="C72" t="s">
        <v>18</v>
      </c>
      <c r="F72" t="s">
        <v>15</v>
      </c>
    </row>
    <row r="81" spans="3:4" ht="15.75" thickBot="1" x14ac:dyDescent="0.3"/>
    <row r="82" spans="3:4" ht="15.75" thickBot="1" x14ac:dyDescent="0.3">
      <c r="C82" s="58" t="s">
        <v>87</v>
      </c>
      <c r="D82" s="57">
        <v>2.0510000000000002</v>
      </c>
    </row>
  </sheetData>
  <hyperlinks>
    <hyperlink ref="C21" r:id="rId1" xr:uid="{AB203097-9497-4610-8F2C-369949CA2F1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Figures and Tables</vt:lpstr>
      <vt:lpstr>Input Tabs &gt;&gt;&gt;</vt:lpstr>
      <vt:lpstr>Figures 1 and 2</vt:lpstr>
      <vt:lpstr>Figure 6</vt:lpstr>
      <vt:lpstr>Figure 7</vt:lpstr>
      <vt:lpstr>Table 2</vt:lpstr>
      <vt:lpstr>Figure 9</vt:lpstr>
      <vt:lpstr>Figure 10</vt:lpstr>
      <vt:lpstr>Figure 11</vt:lpstr>
      <vt:lpstr>Figures 12 and 13</vt:lpstr>
      <vt:lpstr>Figure 14</vt:lpstr>
      <vt:lpstr>'Figures and Tables'!_Ref224762541</vt:lpstr>
      <vt:lpstr>'Figures and Tables'!_Ref224801132</vt:lpstr>
      <vt:lpstr>'Figures and Tables'!_Ref224802143</vt:lpstr>
      <vt:lpstr>'Figures and Tables'!_Ref224819800</vt:lpstr>
      <vt:lpstr>'Figures and Tables'!_Ref224827904</vt:lpstr>
      <vt:lpstr>'Figures and Tables'!_Ref224828258</vt:lpstr>
      <vt:lpstr>'Figures and Tables'!_Ref224832630</vt:lpstr>
      <vt:lpstr>'Figures and Tables'!_Ref224837065</vt:lpstr>
      <vt:lpstr>'Figures and Tables'!_Ref224901259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Hubbs</dc:creator>
  <cp:lastModifiedBy>Paul Hubbs</cp:lastModifiedBy>
  <dcterms:created xsi:type="dcterms:W3CDTF">2015-06-05T18:17:20Z</dcterms:created>
  <dcterms:modified xsi:type="dcterms:W3CDTF">2026-03-20T23:16:21Z</dcterms:modified>
</cp:coreProperties>
</file>